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henrique_fruet_infomoney_com_br/Documents/lancamentos novos/Migração Adobe 2025/Adobe pgastos/"/>
    </mc:Choice>
  </mc:AlternateContent>
  <xr:revisionPtr revIDLastSave="1" documentId="8_{72F21B6C-58FF-4E1D-AF2F-2DB63DFCB5BA}" xr6:coauthVersionLast="47" xr6:coauthVersionMax="47" xr10:uidLastSave="{8C548F69-0528-415C-ADD0-6A99E2206C1E}"/>
  <bookViews>
    <workbookView xWindow="-38520" yWindow="-4050" windowWidth="38640" windowHeight="15720" activeTab="1" xr2:uid="{59A145BF-8EC1-47A7-9096-60EE5AC288E7}"/>
  </bookViews>
  <sheets>
    <sheet name="Instruções" sheetId="6" r:id="rId1"/>
    <sheet name="Resumo" sheetId="1" r:id="rId2"/>
    <sheet name="Jan" sheetId="2" r:id="rId3"/>
    <sheet name="Fev" sheetId="9" r:id="rId4"/>
    <sheet name="Mar" sheetId="10" r:id="rId5"/>
    <sheet name="Abr" sheetId="11" r:id="rId6"/>
    <sheet name="Mai" sheetId="12" r:id="rId7"/>
    <sheet name="Jun" sheetId="13" r:id="rId8"/>
    <sheet name="Jul" sheetId="14" r:id="rId9"/>
    <sheet name="Ago" sheetId="15" r:id="rId10"/>
    <sheet name="Set" sheetId="16" r:id="rId11"/>
    <sheet name="Out" sheetId="17" r:id="rId12"/>
    <sheet name="Nov" sheetId="18" r:id="rId13"/>
    <sheet name="Dez" sheetId="19" r:id="rId14"/>
    <sheet name="Menu" sheetId="3" state="hidden" r:id="rId15"/>
  </sheets>
  <definedNames>
    <definedName name="_xlnm._FilterDatabase" localSheetId="5" hidden="1">Abr!$I$9:$I$12</definedName>
    <definedName name="_xlnm._FilterDatabase" localSheetId="9" hidden="1">Ago!$I$9:$I$12</definedName>
    <definedName name="_xlnm._FilterDatabase" localSheetId="13" hidden="1">Dez!$I$9:$I$12</definedName>
    <definedName name="_xlnm._FilterDatabase" localSheetId="3" hidden="1">Fev!$I$9:$I$12</definedName>
    <definedName name="_xlnm._FilterDatabase" localSheetId="2" hidden="1">Jan!$I$9:$I$12</definedName>
    <definedName name="_xlnm._FilterDatabase" localSheetId="8" hidden="1">Jul!$I$9:$I$12</definedName>
    <definedName name="_xlnm._FilterDatabase" localSheetId="7" hidden="1">Jun!$I$9:$I$12</definedName>
    <definedName name="_xlnm._FilterDatabase" localSheetId="6" hidden="1">Mai!$I$9:$I$12</definedName>
    <definedName name="_xlnm._FilterDatabase" localSheetId="4" hidden="1">Mar!$I$9:$I$12</definedName>
    <definedName name="_xlnm._FilterDatabase" localSheetId="14" hidden="1">Menu!$G$1:$G$14</definedName>
    <definedName name="_xlnm._FilterDatabase" localSheetId="12" hidden="1">Nov!$I$9:$I$12</definedName>
    <definedName name="_xlnm._FilterDatabase" localSheetId="11" hidden="1">Out!$I$9:$I$12</definedName>
    <definedName name="_xlnm._FilterDatabase" localSheetId="10" hidden="1">Set!$I$9:$I$12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C19" i="1"/>
  <c r="D14" i="1"/>
  <c r="E14" i="1"/>
  <c r="F14" i="1"/>
  <c r="H14" i="1"/>
  <c r="I14" i="1"/>
  <c r="J14" i="1"/>
  <c r="K14" i="1"/>
  <c r="L14" i="1"/>
  <c r="M14" i="1"/>
  <c r="N14" i="1"/>
  <c r="C14" i="1"/>
  <c r="C9" i="1"/>
  <c r="D9" i="1"/>
  <c r="E9" i="1"/>
  <c r="F9" i="1"/>
  <c r="H9" i="1"/>
  <c r="I9" i="1"/>
  <c r="J9" i="1"/>
  <c r="K9" i="1"/>
  <c r="L9" i="1"/>
  <c r="M9" i="1"/>
  <c r="N9" i="1"/>
  <c r="N17" i="1"/>
  <c r="N16" i="1"/>
  <c r="M17" i="1"/>
  <c r="M16" i="1"/>
  <c r="L17" i="1"/>
  <c r="L16" i="1"/>
  <c r="K17" i="1"/>
  <c r="K16" i="1"/>
  <c r="J17" i="1"/>
  <c r="J16" i="1"/>
  <c r="I17" i="1"/>
  <c r="I16" i="1"/>
  <c r="H17" i="1"/>
  <c r="H16" i="1"/>
  <c r="G17" i="1"/>
  <c r="G16" i="1"/>
  <c r="F17" i="1"/>
  <c r="F16" i="1"/>
  <c r="E17" i="1"/>
  <c r="E16" i="1"/>
  <c r="D17" i="1"/>
  <c r="D16" i="1"/>
  <c r="D21" i="1"/>
  <c r="I21" i="1"/>
  <c r="C17" i="1"/>
  <c r="C22" i="1" s="1"/>
  <c r="C16" i="1"/>
  <c r="M12" i="1"/>
  <c r="N12" i="1"/>
  <c r="N11" i="1"/>
  <c r="M11" i="1"/>
  <c r="M21" i="1"/>
  <c r="L12" i="1"/>
  <c r="L11" i="1"/>
  <c r="K12" i="1"/>
  <c r="K11" i="1"/>
  <c r="J12" i="1"/>
  <c r="J11" i="1"/>
  <c r="H12" i="1"/>
  <c r="I12" i="1"/>
  <c r="I11" i="1"/>
  <c r="H11" i="1"/>
  <c r="H21" i="1"/>
  <c r="G12" i="1"/>
  <c r="G11" i="1"/>
  <c r="G14" i="1" s="1"/>
  <c r="F12" i="1"/>
  <c r="F11" i="1"/>
  <c r="E12" i="1"/>
  <c r="E11" i="1"/>
  <c r="D12" i="1"/>
  <c r="D11" i="1"/>
  <c r="N7" i="1"/>
  <c r="N6" i="1"/>
  <c r="M7" i="1"/>
  <c r="M6" i="1"/>
  <c r="L7" i="1"/>
  <c r="L6" i="1"/>
  <c r="K7" i="1"/>
  <c r="K6" i="1"/>
  <c r="J7" i="1"/>
  <c r="J6" i="1"/>
  <c r="I7" i="1"/>
  <c r="I6" i="1"/>
  <c r="H7" i="1"/>
  <c r="H6" i="1"/>
  <c r="G7" i="1"/>
  <c r="G6" i="1"/>
  <c r="F7" i="1"/>
  <c r="F6" i="1"/>
  <c r="E7" i="1"/>
  <c r="E6" i="1"/>
  <c r="D7" i="1"/>
  <c r="D6" i="1"/>
  <c r="N3" i="1"/>
  <c r="N2" i="1"/>
  <c r="M3" i="1"/>
  <c r="M2" i="1"/>
  <c r="L3" i="1"/>
  <c r="L2" i="1"/>
  <c r="K3" i="1"/>
  <c r="K2" i="1"/>
  <c r="J3" i="1"/>
  <c r="J2" i="1"/>
  <c r="I3" i="1"/>
  <c r="I2" i="1"/>
  <c r="H2" i="1"/>
  <c r="G3" i="1"/>
  <c r="G2" i="1"/>
  <c r="F3" i="1"/>
  <c r="F2" i="1"/>
  <c r="E3" i="1"/>
  <c r="E2" i="1"/>
  <c r="D3" i="1"/>
  <c r="D2" i="1"/>
  <c r="K40" i="19"/>
  <c r="J40" i="19"/>
  <c r="I40" i="19"/>
  <c r="K39" i="19"/>
  <c r="K38" i="19"/>
  <c r="K37" i="19"/>
  <c r="K36" i="19"/>
  <c r="K35" i="19"/>
  <c r="K34" i="19"/>
  <c r="J29" i="19"/>
  <c r="J46" i="19" s="1"/>
  <c r="I29" i="19"/>
  <c r="I46" i="19" s="1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J9" i="19"/>
  <c r="K9" i="19" s="1"/>
  <c r="I9" i="19"/>
  <c r="K8" i="19"/>
  <c r="K7" i="19"/>
  <c r="K6" i="19"/>
  <c r="K5" i="19"/>
  <c r="J40" i="18"/>
  <c r="K40" i="18" s="1"/>
  <c r="I40" i="18"/>
  <c r="K39" i="18"/>
  <c r="K38" i="18"/>
  <c r="K37" i="18"/>
  <c r="K36" i="18"/>
  <c r="K35" i="18"/>
  <c r="K34" i="18"/>
  <c r="J29" i="18"/>
  <c r="K29" i="18" s="1"/>
  <c r="I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J9" i="18"/>
  <c r="J46" i="18" s="1"/>
  <c r="I9" i="18"/>
  <c r="I46" i="18" s="1"/>
  <c r="K8" i="18"/>
  <c r="K7" i="18"/>
  <c r="K6" i="18"/>
  <c r="K5" i="18"/>
  <c r="I46" i="17"/>
  <c r="K40" i="17"/>
  <c r="J40" i="17"/>
  <c r="I40" i="17"/>
  <c r="K39" i="17"/>
  <c r="K38" i="17"/>
  <c r="K37" i="17"/>
  <c r="K36" i="17"/>
  <c r="K35" i="17"/>
  <c r="K34" i="17"/>
  <c r="J29" i="17"/>
  <c r="K29" i="17" s="1"/>
  <c r="I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J9" i="17"/>
  <c r="K9" i="17" s="1"/>
  <c r="I9" i="17"/>
  <c r="K8" i="17"/>
  <c r="K7" i="17"/>
  <c r="K6" i="17"/>
  <c r="K5" i="17"/>
  <c r="J40" i="16"/>
  <c r="K40" i="16" s="1"/>
  <c r="I40" i="16"/>
  <c r="K39" i="16"/>
  <c r="K38" i="16"/>
  <c r="K37" i="16"/>
  <c r="K36" i="16"/>
  <c r="K35" i="16"/>
  <c r="K34" i="16"/>
  <c r="J29" i="16"/>
  <c r="J46" i="16" s="1"/>
  <c r="I29" i="16"/>
  <c r="I46" i="16" s="1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J9" i="16"/>
  <c r="K9" i="16" s="1"/>
  <c r="I9" i="16"/>
  <c r="K8" i="16"/>
  <c r="K7" i="16"/>
  <c r="K6" i="16"/>
  <c r="K5" i="16"/>
  <c r="I46" i="15"/>
  <c r="J40" i="15"/>
  <c r="K40" i="15" s="1"/>
  <c r="I40" i="15"/>
  <c r="K39" i="15"/>
  <c r="K38" i="15"/>
  <c r="K37" i="15"/>
  <c r="K36" i="15"/>
  <c r="K35" i="15"/>
  <c r="K34" i="15"/>
  <c r="J29" i="15"/>
  <c r="K29" i="15" s="1"/>
  <c r="I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J9" i="15"/>
  <c r="K9" i="15" s="1"/>
  <c r="I9" i="15"/>
  <c r="K8" i="15"/>
  <c r="K7" i="15"/>
  <c r="K6" i="15"/>
  <c r="K5" i="15"/>
  <c r="K40" i="14"/>
  <c r="J40" i="14"/>
  <c r="I40" i="14"/>
  <c r="K39" i="14"/>
  <c r="K38" i="14"/>
  <c r="K37" i="14"/>
  <c r="K36" i="14"/>
  <c r="K35" i="14"/>
  <c r="K34" i="14"/>
  <c r="J29" i="14"/>
  <c r="K29" i="14" s="1"/>
  <c r="I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J9" i="14"/>
  <c r="K9" i="14" s="1"/>
  <c r="I9" i="14"/>
  <c r="I46" i="14" s="1"/>
  <c r="K8" i="14"/>
  <c r="K7" i="14"/>
  <c r="K6" i="14"/>
  <c r="K5" i="14"/>
  <c r="I46" i="13"/>
  <c r="J40" i="13"/>
  <c r="K40" i="13" s="1"/>
  <c r="I40" i="13"/>
  <c r="K39" i="13"/>
  <c r="K38" i="13"/>
  <c r="K37" i="13"/>
  <c r="K36" i="13"/>
  <c r="K35" i="13"/>
  <c r="K34" i="13"/>
  <c r="J29" i="13"/>
  <c r="K29" i="13" s="1"/>
  <c r="I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J9" i="13"/>
  <c r="K9" i="13" s="1"/>
  <c r="I9" i="13"/>
  <c r="H3" i="1" s="1"/>
  <c r="K8" i="13"/>
  <c r="K7" i="13"/>
  <c r="K6" i="13"/>
  <c r="K5" i="13"/>
  <c r="J40" i="12"/>
  <c r="K40" i="12" s="1"/>
  <c r="I40" i="12"/>
  <c r="K39" i="12"/>
  <c r="K38" i="12"/>
  <c r="K37" i="12"/>
  <c r="K36" i="12"/>
  <c r="K35" i="12"/>
  <c r="K34" i="12"/>
  <c r="J29" i="12"/>
  <c r="J46" i="12" s="1"/>
  <c r="I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J9" i="12"/>
  <c r="K9" i="12" s="1"/>
  <c r="I9" i="12"/>
  <c r="I46" i="12" s="1"/>
  <c r="K8" i="12"/>
  <c r="K7" i="12"/>
  <c r="K6" i="12"/>
  <c r="K5" i="12"/>
  <c r="J40" i="11"/>
  <c r="K40" i="11" s="1"/>
  <c r="I40" i="11"/>
  <c r="K39" i="11"/>
  <c r="K38" i="11"/>
  <c r="K37" i="11"/>
  <c r="K36" i="11"/>
  <c r="K35" i="11"/>
  <c r="K34" i="11"/>
  <c r="J29" i="11"/>
  <c r="K29" i="11" s="1"/>
  <c r="I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J9" i="11"/>
  <c r="K9" i="11" s="1"/>
  <c r="I9" i="11"/>
  <c r="I46" i="11" s="1"/>
  <c r="K8" i="11"/>
  <c r="K7" i="11"/>
  <c r="K6" i="11"/>
  <c r="K5" i="11"/>
  <c r="J40" i="10"/>
  <c r="K40" i="10" s="1"/>
  <c r="I40" i="10"/>
  <c r="K39" i="10"/>
  <c r="K38" i="10"/>
  <c r="K37" i="10"/>
  <c r="K36" i="10"/>
  <c r="K35" i="10"/>
  <c r="K34" i="10"/>
  <c r="J29" i="10"/>
  <c r="K29" i="10" s="1"/>
  <c r="I29" i="10"/>
  <c r="I46" i="10" s="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J9" i="10"/>
  <c r="K9" i="10" s="1"/>
  <c r="I9" i="10"/>
  <c r="K8" i="10"/>
  <c r="K7" i="10"/>
  <c r="K6" i="10"/>
  <c r="K5" i="10"/>
  <c r="J40" i="9"/>
  <c r="K40" i="9" s="1"/>
  <c r="I40" i="9"/>
  <c r="K39" i="9"/>
  <c r="K38" i="9"/>
  <c r="K37" i="9"/>
  <c r="K36" i="9"/>
  <c r="K35" i="9"/>
  <c r="K34" i="9"/>
  <c r="J29" i="9"/>
  <c r="K29" i="9" s="1"/>
  <c r="I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J9" i="9"/>
  <c r="K9" i="9" s="1"/>
  <c r="I9" i="9"/>
  <c r="I46" i="9" s="1"/>
  <c r="K8" i="9"/>
  <c r="K7" i="9"/>
  <c r="K6" i="9"/>
  <c r="K5" i="9"/>
  <c r="C12" i="1"/>
  <c r="C11" i="1"/>
  <c r="C7" i="1"/>
  <c r="C6" i="1"/>
  <c r="C3" i="1"/>
  <c r="G9" i="1" l="1"/>
  <c r="G21" i="1"/>
  <c r="J21" i="1"/>
  <c r="N22" i="1"/>
  <c r="N21" i="1"/>
  <c r="N23" i="1" s="1"/>
  <c r="L21" i="1"/>
  <c r="K21" i="1"/>
  <c r="F21" i="1"/>
  <c r="E21" i="1"/>
  <c r="E22" i="1"/>
  <c r="D22" i="1"/>
  <c r="D23" i="1" s="1"/>
  <c r="M22" i="1"/>
  <c r="M23" i="1" s="1"/>
  <c r="L22" i="1"/>
  <c r="K22" i="1"/>
  <c r="J22" i="1"/>
  <c r="I22" i="1"/>
  <c r="I23" i="1" s="1"/>
  <c r="H22" i="1"/>
  <c r="H23" i="1" s="1"/>
  <c r="G22" i="1"/>
  <c r="G23" i="1" s="1"/>
  <c r="F22" i="1"/>
  <c r="K46" i="19"/>
  <c r="I48" i="19" a="1"/>
  <c r="I48" i="19" s="1"/>
  <c r="K29" i="19"/>
  <c r="I48" i="18" a="1"/>
  <c r="I48" i="18" s="1"/>
  <c r="K46" i="18"/>
  <c r="K9" i="18"/>
  <c r="J46" i="17"/>
  <c r="K46" i="16"/>
  <c r="I48" i="16" a="1"/>
  <c r="I48" i="16" s="1"/>
  <c r="K29" i="16"/>
  <c r="J46" i="15"/>
  <c r="J46" i="14"/>
  <c r="J46" i="13"/>
  <c r="K46" i="12"/>
  <c r="I48" i="12" a="1"/>
  <c r="I48" i="12" s="1"/>
  <c r="K29" i="12"/>
  <c r="J46" i="11"/>
  <c r="J46" i="10"/>
  <c r="J46" i="9"/>
  <c r="D4" i="1"/>
  <c r="K21" i="2"/>
  <c r="K36" i="2"/>
  <c r="J40" i="2"/>
  <c r="I40" i="2"/>
  <c r="K35" i="2"/>
  <c r="K37" i="2"/>
  <c r="K38" i="2"/>
  <c r="K39" i="2"/>
  <c r="K3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14" i="2"/>
  <c r="J29" i="2"/>
  <c r="I29" i="2"/>
  <c r="K8" i="2"/>
  <c r="K7" i="2"/>
  <c r="K6" i="2"/>
  <c r="J9" i="2"/>
  <c r="C2" i="1" s="1"/>
  <c r="C21" i="1" s="1"/>
  <c r="I9" i="2"/>
  <c r="D18" i="1"/>
  <c r="E18" i="1"/>
  <c r="F18" i="1"/>
  <c r="G18" i="1"/>
  <c r="H18" i="1"/>
  <c r="I18" i="1"/>
  <c r="J18" i="1"/>
  <c r="K18" i="1"/>
  <c r="L18" i="1"/>
  <c r="M18" i="1"/>
  <c r="N18" i="1"/>
  <c r="C18" i="1"/>
  <c r="E13" i="1"/>
  <c r="F13" i="1"/>
  <c r="G13" i="1"/>
  <c r="H13" i="1"/>
  <c r="I13" i="1"/>
  <c r="J13" i="1"/>
  <c r="K13" i="1"/>
  <c r="L13" i="1"/>
  <c r="M13" i="1"/>
  <c r="N13" i="1"/>
  <c r="D8" i="1"/>
  <c r="E8" i="1"/>
  <c r="F8" i="1"/>
  <c r="G8" i="1"/>
  <c r="H8" i="1"/>
  <c r="I8" i="1"/>
  <c r="J8" i="1"/>
  <c r="K8" i="1"/>
  <c r="L8" i="1"/>
  <c r="M8" i="1"/>
  <c r="N8" i="1"/>
  <c r="E4" i="1"/>
  <c r="F4" i="1"/>
  <c r="G4" i="1"/>
  <c r="H4" i="1"/>
  <c r="I4" i="1"/>
  <c r="J4" i="1"/>
  <c r="K4" i="1"/>
  <c r="L4" i="1"/>
  <c r="M4" i="1"/>
  <c r="N4" i="1"/>
  <c r="K5" i="2"/>
  <c r="J23" i="1" l="1"/>
  <c r="L23" i="1"/>
  <c r="K23" i="1"/>
  <c r="F23" i="1"/>
  <c r="E23" i="1"/>
  <c r="I48" i="17" a="1"/>
  <c r="I48" i="17" s="1"/>
  <c r="K46" i="17"/>
  <c r="K46" i="15"/>
  <c r="I48" i="15" a="1"/>
  <c r="I48" i="15" s="1"/>
  <c r="I48" i="14" a="1"/>
  <c r="I48" i="14" s="1"/>
  <c r="K46" i="14"/>
  <c r="I48" i="13" a="1"/>
  <c r="I48" i="13" s="1"/>
  <c r="K46" i="13"/>
  <c r="I48" i="11" a="1"/>
  <c r="I48" i="11" s="1"/>
  <c r="K46" i="11"/>
  <c r="I48" i="10" a="1"/>
  <c r="I48" i="10" s="1"/>
  <c r="K46" i="10"/>
  <c r="I48" i="9" a="1"/>
  <c r="I48" i="9" s="1"/>
  <c r="K46" i="9"/>
  <c r="I46" i="2"/>
  <c r="C13" i="1"/>
  <c r="C8" i="1"/>
  <c r="K40" i="2"/>
  <c r="J46" i="2"/>
  <c r="I48" i="2" s="1" a="1"/>
  <c r="I48" i="2" s="1"/>
  <c r="K29" i="2"/>
  <c r="C4" i="1"/>
  <c r="K9" i="2"/>
  <c r="K46" i="2" l="1"/>
  <c r="C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<sst xmlns="http://schemas.openxmlformats.org/spreadsheetml/2006/main" count="568" uniqueCount="94">
  <si>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</si>
  <si>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</si>
  <si>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</si>
  <si>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</si>
  <si>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</si>
  <si>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</si>
  <si>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</si>
  <si>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</si>
  <si>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</si>
  <si>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</si>
  <si>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</si>
  <si>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</si>
  <si>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</si>
  <si>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Realizado</t>
  </si>
  <si>
    <t>Previsto</t>
  </si>
  <si>
    <t>Diferença</t>
  </si>
  <si>
    <t>Despesas fixas</t>
  </si>
  <si>
    <t>% Realizado / Receita</t>
  </si>
  <si>
    <t>Despesas variáveis</t>
  </si>
  <si>
    <t>Investimentos</t>
  </si>
  <si>
    <t>Aportes realizados</t>
  </si>
  <si>
    <t>Aportes previstos</t>
  </si>
  <si>
    <t>Saldo</t>
  </si>
  <si>
    <t>RECEITAS</t>
  </si>
  <si>
    <t>Descrição</t>
  </si>
  <si>
    <t>Categoria</t>
  </si>
  <si>
    <t>Quem recebe</t>
  </si>
  <si>
    <t>Tipo da Receita</t>
  </si>
  <si>
    <t>Meio de Pagamento</t>
  </si>
  <si>
    <t>Data Prevista</t>
  </si>
  <si>
    <t>Status</t>
  </si>
  <si>
    <t>Valor Previsto</t>
  </si>
  <si>
    <t>Valor efetivo</t>
  </si>
  <si>
    <t xml:space="preserve">Total    </t>
  </si>
  <si>
    <t>DESPESAS</t>
  </si>
  <si>
    <t>Quem paga</t>
  </si>
  <si>
    <t>Tipo de Despesa</t>
  </si>
  <si>
    <t>Data de Vencimento</t>
  </si>
  <si>
    <t xml:space="preserve">Total   </t>
  </si>
  <si>
    <t>INVESTIMENTOS</t>
  </si>
  <si>
    <t>Quem investe</t>
  </si>
  <si>
    <t>Recorrência</t>
  </si>
  <si>
    <t>Aporte previsto</t>
  </si>
  <si>
    <t>Aporte realizado</t>
  </si>
  <si>
    <t>SALDO</t>
  </si>
  <si>
    <t>Status Despesas</t>
  </si>
  <si>
    <t>Categoria investimentos</t>
  </si>
  <si>
    <t>Aluguel</t>
  </si>
  <si>
    <t>Alimentação</t>
  </si>
  <si>
    <t>ATRASADO</t>
  </si>
  <si>
    <t>Ação</t>
  </si>
  <si>
    <t>Bônus/PLR</t>
  </si>
  <si>
    <t>Cuidados pessaoais</t>
  </si>
  <si>
    <t>REALIZADO</t>
  </si>
  <si>
    <t>BDR</t>
  </si>
  <si>
    <t>Cashback</t>
  </si>
  <si>
    <t>Educação</t>
  </si>
  <si>
    <t>CDB</t>
  </si>
  <si>
    <t>Comissão</t>
  </si>
  <si>
    <t>Financiamento</t>
  </si>
  <si>
    <t>CRA/CRI</t>
  </si>
  <si>
    <t>Dividendo</t>
  </si>
  <si>
    <t>Habitação</t>
  </si>
  <si>
    <t>Criptoativo</t>
  </si>
  <si>
    <t>Empréstimo</t>
  </si>
  <si>
    <t>Impostos</t>
  </si>
  <si>
    <t>Debênture</t>
  </si>
  <si>
    <t>Férias</t>
  </si>
  <si>
    <t>Lazer</t>
  </si>
  <si>
    <t>ETF</t>
  </si>
  <si>
    <t>FGTS</t>
  </si>
  <si>
    <t>Presente</t>
  </si>
  <si>
    <t>Fundo de Investimento</t>
  </si>
  <si>
    <t>Mesada</t>
  </si>
  <si>
    <t>Saúde</t>
  </si>
  <si>
    <t>Fundo Imobiliário</t>
  </si>
  <si>
    <t>Pensão</t>
  </si>
  <si>
    <t>Transporte</t>
  </si>
  <si>
    <t>LCI/LCA</t>
  </si>
  <si>
    <t>Pró-Labore</t>
  </si>
  <si>
    <t>Vestúario</t>
  </si>
  <si>
    <t>Poupança</t>
  </si>
  <si>
    <t>Renda Extra</t>
  </si>
  <si>
    <t>Viagens</t>
  </si>
  <si>
    <t>Previdência Privada</t>
  </si>
  <si>
    <t>Rescisão</t>
  </si>
  <si>
    <t>Outro</t>
  </si>
  <si>
    <t>Título público</t>
  </si>
  <si>
    <t>Restiruição</t>
  </si>
  <si>
    <t>Salário</t>
  </si>
  <si>
    <t>Saldo conta corrente</t>
  </si>
  <si>
    <t>Saque investimento</t>
  </si>
  <si>
    <t>Venda</t>
  </si>
  <si>
    <t>13º salário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</si>
</sst>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FD8"/>
        <bgColor indexed="64"/>
      </patternFill>
    </fill>
    <fill>
      <patternFill patternType="solid">
        <fgColor rgb="FFE5E5E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0" borderId="4" xfId="0" applyBorder="1"/>
    <xf numFmtId="0" fontId="4" fillId="0" borderId="15" xfId="0" applyFont="1" applyBorder="1"/>
    <xf numFmtId="0" fontId="4" fillId="0" borderId="18" xfId="0" applyFont="1" applyBorder="1"/>
    <xf numFmtId="0" fontId="4" fillId="0" borderId="16" xfId="0" applyFont="1" applyBorder="1"/>
    <xf numFmtId="44" fontId="4" fillId="0" borderId="1" xfId="1" applyFont="1" applyFill="1" applyBorder="1"/>
    <xf numFmtId="44" fontId="4" fillId="0" borderId="17" xfId="1" applyFont="1" applyFill="1" applyBorder="1"/>
    <xf numFmtId="0" fontId="4" fillId="0" borderId="8" xfId="0" applyFont="1" applyBorder="1"/>
    <xf numFmtId="44" fontId="4" fillId="0" borderId="9" xfId="1" applyFont="1" applyFill="1" applyBorder="1"/>
    <xf numFmtId="44" fontId="4" fillId="0" borderId="10" xfId="1" applyFont="1" applyFill="1" applyBorder="1"/>
    <xf numFmtId="0" fontId="4" fillId="0" borderId="11" xfId="0" applyFont="1" applyBorder="1"/>
    <xf numFmtId="44" fontId="4" fillId="0" borderId="12" xfId="1" applyFont="1" applyFill="1" applyBorder="1"/>
    <xf numFmtId="44" fontId="4" fillId="0" borderId="13" xfId="1" applyFont="1" applyFill="1" applyBorder="1"/>
    <xf numFmtId="0" fontId="3" fillId="0" borderId="0" xfId="0" applyFont="1"/>
    <xf numFmtId="44" fontId="4" fillId="0" borderId="20" xfId="1" applyFont="1" applyFill="1" applyBorder="1"/>
    <xf numFmtId="44" fontId="4" fillId="0" borderId="21" xfId="1" applyFont="1" applyFill="1" applyBorder="1"/>
    <xf numFmtId="44" fontId="4" fillId="0" borderId="23" xfId="1" applyFont="1" applyFill="1" applyBorder="1"/>
    <xf numFmtId="9" fontId="4" fillId="0" borderId="21" xfId="2" applyFont="1" applyFill="1" applyBorder="1"/>
    <xf numFmtId="44" fontId="4" fillId="0" borderId="2" xfId="1" applyFont="1" applyFill="1" applyBorder="1"/>
    <xf numFmtId="9" fontId="4" fillId="0" borderId="2" xfId="2" applyFont="1" applyFill="1" applyBorder="1"/>
    <xf numFmtId="9" fontId="4" fillId="0" borderId="25" xfId="2" applyFont="1" applyFill="1" applyBorder="1"/>
    <xf numFmtId="44" fontId="4" fillId="0" borderId="25" xfId="1" applyFont="1" applyFill="1" applyBorder="1"/>
    <xf numFmtId="0" fontId="6" fillId="3" borderId="14" xfId="0" applyFont="1" applyFill="1" applyBorder="1"/>
    <xf numFmtId="44" fontId="6" fillId="3" borderId="19" xfId="1" applyFont="1" applyFill="1" applyBorder="1"/>
    <xf numFmtId="44" fontId="6" fillId="3" borderId="2" xfId="1" applyFont="1" applyFill="1" applyBorder="1"/>
    <xf numFmtId="0" fontId="6" fillId="3" borderId="3" xfId="0" applyFont="1" applyFill="1" applyBorder="1"/>
    <xf numFmtId="44" fontId="6" fillId="3" borderId="24" xfId="1" applyFont="1" applyFill="1" applyBorder="1"/>
    <xf numFmtId="0" fontId="6" fillId="3" borderId="8" xfId="0" applyFont="1" applyFill="1" applyBorder="1"/>
    <xf numFmtId="44" fontId="6" fillId="0" borderId="19" xfId="1" applyFont="1" applyFill="1" applyBorder="1"/>
    <xf numFmtId="10" fontId="0" fillId="0" borderId="0" xfId="2" applyNumberFormat="1" applyFont="1"/>
    <xf numFmtId="9" fontId="0" fillId="0" borderId="0" xfId="0" applyNumberFormat="1"/>
    <xf numFmtId="0" fontId="11" fillId="0" borderId="0" xfId="0" applyFont="1"/>
    <xf numFmtId="0" fontId="5" fillId="0" borderId="0" xfId="0" applyFont="1" applyAlignment="1">
      <alignment vertical="center"/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3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14" fontId="4" fillId="0" borderId="25" xfId="0" applyNumberFormat="1" applyFont="1" applyBorder="1" applyAlignment="1" applyProtection="1">
      <alignment horizontal="center" vertical="center"/>
      <protection locked="0"/>
    </xf>
    <xf numFmtId="44" fontId="4" fillId="0" borderId="25" xfId="1" applyFont="1" applyBorder="1" applyProtection="1">
      <protection locked="0"/>
    </xf>
    <xf numFmtId="44" fontId="4" fillId="0" borderId="12" xfId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14" fontId="4" fillId="0" borderId="24" xfId="0" applyNumberFormat="1" applyFont="1" applyBorder="1" applyAlignment="1" applyProtection="1">
      <alignment horizontal="center" vertical="center"/>
      <protection locked="0"/>
    </xf>
    <xf numFmtId="44" fontId="4" fillId="0" borderId="22" xfId="1" applyFont="1" applyBorder="1" applyProtection="1">
      <protection locked="0"/>
    </xf>
    <xf numFmtId="44" fontId="4" fillId="0" borderId="0" xfId="1" applyFont="1" applyBorder="1" applyProtection="1">
      <protection locked="0"/>
    </xf>
    <xf numFmtId="44" fontId="7" fillId="3" borderId="2" xfId="0" applyNumberFormat="1" applyFont="1" applyFill="1" applyBorder="1" applyProtection="1">
      <protection locked="0"/>
    </xf>
    <xf numFmtId="44" fontId="7" fillId="3" borderId="8" xfId="0" applyNumberFormat="1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4" fontId="4" fillId="0" borderId="2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22" xfId="0" applyNumberFormat="1" applyFont="1" applyBorder="1" applyAlignment="1" applyProtection="1">
      <alignment horizontal="center"/>
      <protection locked="0"/>
    </xf>
    <xf numFmtId="44" fontId="7" fillId="3" borderId="9" xfId="0" applyNumberFormat="1" applyFont="1" applyFill="1" applyBorder="1" applyProtection="1">
      <protection locked="0"/>
    </xf>
    <xf numFmtId="44" fontId="7" fillId="3" borderId="10" xfId="0" applyNumberFormat="1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44" fontId="4" fillId="0" borderId="25" xfId="1" applyFont="1" applyBorder="1" applyAlignment="1" applyProtection="1">
      <alignment horizontal="center"/>
      <protection locked="0"/>
    </xf>
    <xf numFmtId="44" fontId="4" fillId="0" borderId="12" xfId="1" applyFont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2" xfId="0" applyFont="1" applyBorder="1" applyProtection="1">
      <protection locked="0"/>
    </xf>
    <xf numFmtId="44" fontId="4" fillId="0" borderId="22" xfId="1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4" fontId="7" fillId="3" borderId="0" xfId="0" applyNumberFormat="1" applyFont="1" applyFill="1" applyProtection="1">
      <protection locked="0"/>
    </xf>
    <xf numFmtId="44" fontId="7" fillId="3" borderId="25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44" fontId="4" fillId="0" borderId="11" xfId="0" applyNumberFormat="1" applyFont="1" applyBorder="1"/>
    <xf numFmtId="44" fontId="4" fillId="0" borderId="6" xfId="0" applyNumberFormat="1" applyFont="1" applyBorder="1"/>
    <xf numFmtId="44" fontId="4" fillId="0" borderId="11" xfId="1" applyFont="1" applyBorder="1" applyProtection="1"/>
    <xf numFmtId="44" fontId="4" fillId="0" borderId="6" xfId="1" applyFont="1" applyBorder="1" applyProtection="1"/>
    <xf numFmtId="44" fontId="3" fillId="0" borderId="29" xfId="0" applyNumberFormat="1" applyFont="1" applyBorder="1"/>
    <xf numFmtId="44" fontId="3" fillId="0" borderId="30" xfId="0" applyNumberFormat="1" applyFont="1" applyBorder="1"/>
    <xf numFmtId="44" fontId="3" fillId="0" borderId="31" xfId="0" applyNumberFormat="1" applyFont="1" applyBorder="1"/>
    <xf numFmtId="0" fontId="6" fillId="0" borderId="14" xfId="0" applyFont="1" applyBorder="1"/>
    <xf numFmtId="0" fontId="6" fillId="0" borderId="3" xfId="0" applyFont="1" applyBorder="1"/>
    <xf numFmtId="0" fontId="6" fillId="0" borderId="8" xfId="0" applyFont="1" applyBorder="1"/>
    <xf numFmtId="0" fontId="5" fillId="0" borderId="0" xfId="0" applyFont="1" applyAlignment="1">
      <alignment vertical="center" wrapText="1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4" borderId="2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9" fontId="13" fillId="0" borderId="0" xfId="2" applyFont="1"/>
    <xf numFmtId="0" fontId="8" fillId="0" borderId="0" xfId="3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right"/>
      <protection locked="0"/>
    </xf>
    <xf numFmtId="0" fontId="7" fillId="3" borderId="4" xfId="0" applyFont="1" applyFill="1" applyBorder="1" applyAlignment="1" applyProtection="1">
      <alignment horizontal="right"/>
      <protection locked="0"/>
    </xf>
    <xf numFmtId="0" fontId="7" fillId="3" borderId="5" xfId="0" applyFont="1" applyFill="1" applyBorder="1" applyAlignment="1" applyProtection="1">
      <alignment horizontal="right"/>
      <protection locked="0"/>
    </xf>
    <xf numFmtId="0" fontId="7" fillId="3" borderId="8" xfId="0" applyFont="1" applyFill="1" applyBorder="1" applyAlignment="1" applyProtection="1">
      <alignment horizontal="right"/>
      <protection locked="0"/>
    </xf>
    <xf numFmtId="0" fontId="7" fillId="3" borderId="9" xfId="0" applyFont="1" applyFill="1" applyBorder="1" applyAlignment="1" applyProtection="1">
      <alignment horizontal="right"/>
      <protection locked="0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6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rgb="FFBFBFBF"/>
        </left>
        <right style="thin">
          <color rgb="FFBFBFBF"/>
        </right>
        <bottom style="thin">
          <color rgb="FFBFBFBF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rgb="FF006FD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5E5E5"/>
      <color rgb="FF006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7073071345534"/>
          <c:y val="0"/>
          <c:w val="0.49314196871094734"/>
          <c:h val="0.82843724032403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0-44D5-826F-B194D4AFA3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50-44D5-826F-B194D4AFA3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50-44D5-826F-B194D4AFA3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50-44D5-826F-B194D4AFA3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Menu!$E$24:$E$27</c:f>
              <c:numCache>
                <c:formatCode>General</c:formatCode>
                <c:ptCount val="4"/>
              </c:numCache>
            </c:numRef>
          </c:cat>
          <c:val>
            <c:numRef>
              <c:f>Menu!$F$24:$F$27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750-44D5-826F-B194D4AF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  <c:holeSize val="7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6477857055150262E-2"/>
          <c:y val="0.67194385656584998"/>
          <c:w val="0.2553403502862111"/>
          <c:h val="0.26232891363081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Linha do tempo (realizado)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Despesas Fixas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Resumo!$C$1:$N$1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Resumo!$C$6:$N$6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8-45A3-94F9-6D6240AE1D86}"/>
            </c:ext>
          </c:extLst>
        </c:ser>
        <c:ser>
          <c:idx val="2"/>
          <c:order val="2"/>
          <c:tx>
            <c:v>Despesas Variáveis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Resumo!$C$1:$N$1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Resumo!$C$11:$N$11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8-45A3-94F9-6D6240AE1D86}"/>
            </c:ext>
          </c:extLst>
        </c:ser>
        <c:ser>
          <c:idx val="3"/>
          <c:order val="3"/>
          <c:tx>
            <c:v>Investimentos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Resumo!$C$1:$N$1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Resumo!$C$16:$N$16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8-45A3-94F9-6D6240AE1D86}"/>
            </c:ext>
          </c:extLst>
        </c:ser>
        <c:ser>
          <c:idx val="4"/>
          <c:order val="4"/>
          <c:tx>
            <c:v>Saldo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Resumo!$C$1:$N$1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Resumo!$C$21:$N$21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98-45A3-94F9-6D6240AE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15888"/>
        <c:axId val="2002173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Receita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Resumo!$C$2:$N$2</c15:sqref>
                        </c15:formulaRef>
                      </c:ext>
                    </c:extLst>
                    <c:numCache>
                      <c:formatCode>_("R$"* #,##0.00_);_("R$"* \(#,##0.00\);_("R$"*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98-45A3-94F9-6D6240AE1D86}"/>
                  </c:ext>
                </c:extLst>
              </c15:ser>
            </c15:filteredLineSeries>
          </c:ext>
        </c:extLst>
      </c:lineChart>
      <c:catAx>
        <c:axId val="20021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17328"/>
        <c:crosses val="autoZero"/>
        <c:auto val="1"/>
        <c:lblAlgn val="ctr"/>
        <c:lblOffset val="100"/>
        <c:noMultiLvlLbl val="0"/>
      </c:catAx>
      <c:valAx>
        <c:axId val="2002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1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astro.rico.com.vc/?utm_source=infomoney&amp;utm_medium=sales-page&amp;utm_campaign=pgasto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161925</xdr:rowOff>
    </xdr:from>
    <xdr:to>
      <xdr:col>11</xdr:col>
      <xdr:colOff>447675</xdr:colOff>
      <xdr:row>37</xdr:row>
      <xdr:rowOff>123825</xdr:rowOff>
    </xdr:to>
    <xdr:sp macro="" textlink="">
      <xdr:nvSpPr>
        <xdr:cNvPr id="7" name="CaixaDe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0943F-37D6-91AB-208C-FE1ABC95EBF1}"/>
            </a:ext>
          </a:extLst>
        </xdr:cNvPr>
        <xdr:cNvSpPr txBox="1"/>
      </xdr:nvSpPr>
      <xdr:spPr>
        <a:xfrm>
          <a:off x="600075" y="161925"/>
          <a:ext cx="6553200" cy="677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chemeClr val="dk1"/>
              </a:solidFill>
              <a:latin typeface="+mn-lt"/>
              <a:ea typeface="+mn-lt"/>
              <a:cs typeface="+mn-lt"/>
            </a:rPr>
            <a:t>Seja bem-vindo (a)!</a:t>
          </a:r>
          <a:endParaRPr lang="en-US" sz="12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Parabéns por dar este importante passo em direção à organização financeira! Manter o controle dos seus gastos é essencial para alcançar seus objetivos e garantir uma vida mais tranquila.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Nesta planilha, você poderá registrar e categorizar suas despesas, facilitando a visualização do seu orçamento. Atualize-a regularmente e aproveite para tomar decisões mais conscientes sobre suas finanças.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Para começar, basta preencher os dados referentes aos seus gastos e às suas entradas de recursos nas abas correspondentes aos meses do ano. Assim, os dados serão resumidos automaticamente na aba “Resumo”. 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Lembre-se: o segredo para mudar sua vida financeira para melhor é </a:t>
          </a:r>
          <a:r>
            <a:rPr lang="en-US" sz="1200" b="1">
              <a:solidFill>
                <a:schemeClr val="dk1"/>
              </a:solidFill>
              <a:latin typeface="+mn-lt"/>
              <a:ea typeface="+mn-lt"/>
              <a:cs typeface="+mn-lt"/>
            </a:rPr>
            <a:t>investir primeiro e gastar depois</a:t>
          </a:r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E como definir quanto investir?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O app da Rico possui a funcionalidade </a:t>
          </a:r>
          <a:r>
            <a:rPr lang="en-US" sz="1200" b="1">
              <a:solidFill>
                <a:schemeClr val="dk1"/>
              </a:solidFill>
              <a:latin typeface="+mn-lt"/>
              <a:ea typeface="+mn-lt"/>
              <a:cs typeface="+mn-lt"/>
            </a:rPr>
            <a:t>Meus Objetivos</a:t>
          </a:r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Lá você pode escolher entre diversos objetivos de vida, como Liberdade Financeira, Aposentadoria, Viagem, Carro novo, etc.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No app, você escolhe um objetivo, define até quando pretende atingi-lo e informa quanto precisa para isso.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Aí o app calcula quanto você terá que investir por mês para atingir suas metas e sugere investimentos para que você as atinja mais rapidamente.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Você só terá que informar na planilha de gastos a soma dos investimentos mensais sugeridos, e aportar esse valor mensal no app da Rico. </a:t>
          </a:r>
        </a:p>
        <a:p>
          <a:pPr marL="0" indent="0"/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lt"/>
              <a:cs typeface="+mn-lt"/>
            </a:rPr>
            <a:t>Para abrir sua conta gratuita na Rico e utilizar a função Meus Objetivos, </a:t>
          </a:r>
          <a:r>
            <a:rPr lang="en-US" sz="1200" b="1">
              <a:solidFill>
                <a:schemeClr val="dk1"/>
              </a:solidFill>
              <a:latin typeface="+mn-lt"/>
              <a:ea typeface="+mn-lt"/>
              <a:cs typeface="+mn-lt"/>
            </a:rPr>
            <a:t>clique aqui</a:t>
          </a:r>
          <a:endParaRPr lang="en-US" sz="12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15240</xdr:colOff>
      <xdr:row>41</xdr:row>
      <xdr:rowOff>131445</xdr:rowOff>
    </xdr:from>
    <xdr:to>
      <xdr:col>10</xdr:col>
      <xdr:colOff>514350</xdr:colOff>
      <xdr:row>43</xdr:row>
      <xdr:rowOff>11430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7C000A3-DDF0-0C3B-4411-42A691D423AA}"/>
            </a:ext>
          </a:extLst>
        </xdr:cNvPr>
        <xdr:cNvSpPr txBox="1"/>
      </xdr:nvSpPr>
      <xdr:spPr>
        <a:xfrm>
          <a:off x="624840" y="7665720"/>
          <a:ext cx="5985510" cy="241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Estamos aqui para apoiar sua jornada rumo a uma vida financeira saudável. Boa sorte!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135255</xdr:rowOff>
    </xdr:from>
    <xdr:to>
      <xdr:col>1</xdr:col>
      <xdr:colOff>1087755</xdr:colOff>
      <xdr:row>0</xdr:row>
      <xdr:rowOff>589281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71C1178-E090-7F2C-7189-B25719A3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5255"/>
          <a:ext cx="2345055" cy="454026"/>
        </a:xfrm>
        <a:prstGeom prst="rect">
          <a:avLst/>
        </a:prstGeom>
      </xdr:spPr>
    </xdr:pic>
    <xdr:clientData/>
  </xdr:twoCellAnchor>
  <xdr:twoCellAnchor>
    <xdr:from>
      <xdr:col>0</xdr:col>
      <xdr:colOff>729879</xdr:colOff>
      <xdr:row>29</xdr:row>
      <xdr:rowOff>158697</xdr:rowOff>
    </xdr:from>
    <xdr:to>
      <xdr:col>3</xdr:col>
      <xdr:colOff>1040606</xdr:colOff>
      <xdr:row>47</xdr:row>
      <xdr:rowOff>167109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CFD8D47-32FF-4A0F-AF97-CABABC07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241721</xdr:colOff>
      <xdr:row>26</xdr:row>
      <xdr:rowOff>120860</xdr:rowOff>
    </xdr:from>
    <xdr:to>
      <xdr:col>14</xdr:col>
      <xdr:colOff>76199</xdr:colOff>
      <xdr:row>47</xdr:row>
      <xdr:rowOff>154949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04F7289-FEFF-6F9F-FA04-2BCDA94BF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B4E3DA-E033-4976-8598-A649B0D4EF4A}" name="Tabela1" displayName="Tabela1" ref="B4:K8" totalsRowShown="0" headerRowDxfId="650" dataDxfId="649" tableBorderDxfId="648">
  <autoFilter ref="B4:K8" xr:uid="{02B4E3DA-E033-4976-8598-A649B0D4EF4A}"/>
  <tableColumns count="10">
    <tableColumn id="1" xr3:uid="{B193E55A-9D14-4429-858B-5D424062B64C}" name="Descrição" dataDxfId="647"/>
    <tableColumn id="2" xr3:uid="{CE1F750A-875D-44C6-9888-725C7EEC3E2D}" name="Categoria" dataDxfId="646"/>
    <tableColumn id="3" xr3:uid="{89E00E84-A19F-4D51-93E0-1CDA18653DBC}" name="Quem recebe" dataDxfId="645"/>
    <tableColumn id="4" xr3:uid="{55073179-1D8B-42CE-98BD-5AA0E155A328}" name="Tipo da Receita" dataDxfId="644"/>
    <tableColumn id="5" xr3:uid="{EE8482DC-4D09-42A9-84D4-0FA7BEE5F1CD}" name="Meio de Pagamento" dataDxfId="643"/>
    <tableColumn id="6" xr3:uid="{24FD7F45-5407-4D94-B16B-A266DB4B08F9}" name="Data Prevista" dataDxfId="642"/>
    <tableColumn id="7" xr3:uid="{7289A711-B98A-46CC-AE2A-3B72BF939D9C}" name="Status" dataDxfId="641"/>
    <tableColumn id="8" xr3:uid="{8ECA24BC-218B-4F2A-811B-3861CE809289}" name="Valor Previsto" dataDxfId="640"/>
    <tableColumn id="9" xr3:uid="{C61DB88D-2321-4663-B182-52D658DA7025}" name="Valor efetivo" dataDxfId="639"/>
    <tableColumn id="10" xr3:uid="{0CC0F3C3-0325-479C-96B0-30599CAD64FA}" name="Diferença" dataDxfId="638">
      <calculatedColumnFormula>J5-I5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5A0A6C-CE0C-4FBF-9523-F866F1F217F6}" name="Tabela2" displayName="Tabela2" ref="B13:K28" totalsRowShown="0" headerRowDxfId="637" dataDxfId="636" tableBorderDxfId="635">
  <autoFilter ref="B13:K28" xr:uid="{F65A0A6C-CE0C-4FBF-9523-F866F1F217F6}"/>
  <tableColumns count="10">
    <tableColumn id="1" xr3:uid="{D77C6B3A-9897-4BE7-8B2D-2E132920DEA1}" name="Descrição" dataDxfId="634"/>
    <tableColumn id="2" xr3:uid="{C6F7C9DB-1C3A-43C6-AA9F-BC0D212CFE02}" name="Categoria" dataDxfId="633"/>
    <tableColumn id="3" xr3:uid="{91192C3E-1C9E-4CFD-AB5D-84C3AD277476}" name="Quem paga" dataDxfId="632"/>
    <tableColumn id="4" xr3:uid="{C90F7B92-4124-4B18-9ADF-80B113CB6B36}" name="Tipo de Despesa" dataDxfId="631"/>
    <tableColumn id="5" xr3:uid="{63F14DFF-D18D-4720-986E-0D3BE23D94C1}" name="Meio de Pagamento" dataDxfId="630"/>
    <tableColumn id="6" xr3:uid="{07A403F3-873C-4D0B-8B22-1B47781B5F57}" name="Data de Vencimento" dataDxfId="629"/>
    <tableColumn id="7" xr3:uid="{85A88938-AB8A-4D0C-ABB9-A8B71149B88E}" name="Status" dataDxfId="628"/>
    <tableColumn id="8" xr3:uid="{EF05A497-9B4E-4EE2-887C-7B829D8C7430}" name="Valor Previsto" dataDxfId="627"/>
    <tableColumn id="9" xr3:uid="{FA1E4E10-202C-46F4-A087-849F0236FD84}" name="Valor efetivo" dataDxfId="626"/>
    <tableColumn id="10" xr3:uid="{E5F81E4E-11E5-45D0-8978-6AC1EF4246CE}" name="Diferença" dataDxfId="625">
      <calculatedColumnFormula>J14-I14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2E6B28-0C9D-4C12-A664-D9C97C5EF7EA}" name="Tabela3" displayName="Tabela3" ref="B33:K39" totalsRowShown="0" headerRowDxfId="624" dataDxfId="623" tableBorderDxfId="622">
  <autoFilter ref="B33:K39" xr:uid="{BF2E6B28-0C9D-4C12-A664-D9C97C5EF7EA}"/>
  <tableColumns count="10">
    <tableColumn id="1" xr3:uid="{1CE538BF-DC19-4907-9686-D48A719C8AB3}" name="Descrição" dataDxfId="621"/>
    <tableColumn id="2" xr3:uid="{90364FFB-01F4-4FF3-AD89-AA7053A90C41}" name="Categoria" dataDxfId="620"/>
    <tableColumn id="3" xr3:uid="{6DADF2C9-80A0-409D-8CAB-F87F9CD1377F}" name="Quem investe" dataDxfId="619"/>
    <tableColumn id="4" xr3:uid="{484B1294-2874-4706-96ED-CB99C87CBC4F}" name="Recorrência" dataDxfId="618"/>
    <tableColumn id="5" xr3:uid="{47D86617-1EA2-4D2C-B0CA-7804EA6E23E0}" name="Meio de Pagamento" dataDxfId="617"/>
    <tableColumn id="6" xr3:uid="{294BA0D5-DC46-4E56-B441-6B613A0C7C50}" name="Data Prevista" dataDxfId="616"/>
    <tableColumn id="7" xr3:uid="{D284BCEB-0850-4160-A5B3-82BBEBEB3C61}" name="Status" dataDxfId="615"/>
    <tableColumn id="8" xr3:uid="{7B164171-955A-471E-B6A7-4AC8452E9F58}" name="Aporte previsto" dataDxfId="614"/>
    <tableColumn id="9" xr3:uid="{C6E3F854-A53F-4666-8777-704614CD32E0}" name="Aporte realizado" dataDxfId="613"/>
    <tableColumn id="10" xr3:uid="{59C413DC-28D8-4438-A389-D8F4B68ADFD2}" name="Diferença" dataDxfId="612">
      <calculatedColumnFormula>J34-I34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4CEDB93-E6EF-4414-BE6E-5BAD83566E41}" name="Tabela111" displayName="Tabela111" ref="B4:K8" totalsRowShown="0" headerRowDxfId="611" dataDxfId="610" tableBorderDxfId="609">
  <autoFilter ref="B4:K8" xr:uid="{02B4E3DA-E033-4976-8598-A649B0D4EF4A}"/>
  <tableColumns count="10">
    <tableColumn id="1" xr3:uid="{16F3AFFD-C93B-4843-9412-874FE0B9C4E1}" name="Descrição" dataDxfId="608"/>
    <tableColumn id="2" xr3:uid="{6AFF042A-75A3-4D5C-86C1-CD44D3F6C86B}" name="Categoria" dataDxfId="607"/>
    <tableColumn id="3" xr3:uid="{455917E5-444F-4E43-B0BB-F996C16F5DCF}" name="Quem recebe" dataDxfId="606"/>
    <tableColumn id="4" xr3:uid="{E478365C-58BE-42BC-B9FF-76FD950E0C00}" name="Tipo da Receita" dataDxfId="605"/>
    <tableColumn id="5" xr3:uid="{7BDFD38D-1119-408F-A5CD-FFEC62B6569A}" name="Meio de Pagamento" dataDxfId="604"/>
    <tableColumn id="6" xr3:uid="{B5F06C4E-5864-4FFF-84F7-5CB67585F046}" name="Data Prevista" dataDxfId="603"/>
    <tableColumn id="7" xr3:uid="{99CBD8B0-C16D-4C43-8710-09A8E492A24D}" name="Status" dataDxfId="602"/>
    <tableColumn id="8" xr3:uid="{98E99A72-9E01-4BAB-ACD3-D563EEF51B5F}" name="Valor Previsto" dataDxfId="601"/>
    <tableColumn id="9" xr3:uid="{E7EFC148-8E85-4898-B61A-E02FCA93F0A4}" name="Valor efetivo" dataDxfId="600"/>
    <tableColumn id="10" xr3:uid="{7EEB0B99-4327-4783-9BA4-CBC83B65D8C0}" name="Diferença" dataDxfId="599">
      <calculatedColumnFormula>J5-I5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1FAEAE-FC01-4B2F-9D04-8DE21C4B6B14}" name="Tabela212" displayName="Tabela212" ref="B13:K28" totalsRowShown="0" headerRowDxfId="598" dataDxfId="597" tableBorderDxfId="596">
  <autoFilter ref="B13:K28" xr:uid="{F65A0A6C-CE0C-4FBF-9523-F866F1F217F6}"/>
  <tableColumns count="10">
    <tableColumn id="1" xr3:uid="{A3DAF722-BB9D-4256-AB9C-D494ADC106BC}" name="Descrição" dataDxfId="595"/>
    <tableColumn id="2" xr3:uid="{3BF4694E-FB79-4F1C-92AB-20AEACAB55BD}" name="Categoria" dataDxfId="594"/>
    <tableColumn id="3" xr3:uid="{A77AF39C-A7CD-471D-A814-56F7A05C3FC5}" name="Quem paga" dataDxfId="593"/>
    <tableColumn id="4" xr3:uid="{8DB34268-E1C6-4126-ADCE-55D56BA4B1B6}" name="Tipo de Despesa" dataDxfId="592"/>
    <tableColumn id="5" xr3:uid="{070A0AFE-01C7-4C2C-B723-2FB5BF8E3336}" name="Meio de Pagamento" dataDxfId="591"/>
    <tableColumn id="6" xr3:uid="{1DF6BD35-5780-44AB-8830-189F2697A009}" name="Data de Vencimento" dataDxfId="590"/>
    <tableColumn id="7" xr3:uid="{225E9897-5303-4753-8EE8-E3781907A566}" name="Status" dataDxfId="589"/>
    <tableColumn id="8" xr3:uid="{ABF786E0-4AB0-40AC-83CF-5E86024646E7}" name="Valor Previsto" dataDxfId="588"/>
    <tableColumn id="9" xr3:uid="{1627897B-DC39-45CF-9378-28880CD62647}" name="Valor efetivo" dataDxfId="587"/>
    <tableColumn id="10" xr3:uid="{C825D006-74CB-4031-BBDE-E33A91BED0A8}" name="Diferença" dataDxfId="586">
      <calculatedColumnFormula>J14-I14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CD239A5-929E-4AF5-9408-55D30AC12F07}" name="Tabela313" displayName="Tabela313" ref="B33:K39" totalsRowShown="0" headerRowDxfId="585" dataDxfId="584" tableBorderDxfId="583">
  <autoFilter ref="B33:K39" xr:uid="{BF2E6B28-0C9D-4C12-A664-D9C97C5EF7EA}"/>
  <tableColumns count="10">
    <tableColumn id="1" xr3:uid="{95991E1C-BEA8-43FE-A8F5-F2DABF392014}" name="Descrição" dataDxfId="582"/>
    <tableColumn id="2" xr3:uid="{AAAD7B79-4C54-484F-ACDE-2D2E60CB59A1}" name="Categoria" dataDxfId="581"/>
    <tableColumn id="3" xr3:uid="{86494DBA-49A4-4027-926C-B311C0FC4F6C}" name="Quem investe" dataDxfId="580"/>
    <tableColumn id="4" xr3:uid="{8E7203AE-43B8-4A19-AA3F-8A84289D8884}" name="Recorrência" dataDxfId="579"/>
    <tableColumn id="5" xr3:uid="{2A01891B-4C9E-4BF5-BCE8-2910D05341D7}" name="Meio de Pagamento" dataDxfId="578"/>
    <tableColumn id="6" xr3:uid="{FEA4969D-91BA-48B6-A673-5C0E7625D6FF}" name="Data Prevista" dataDxfId="577"/>
    <tableColumn id="7" xr3:uid="{BBEB8EA9-1C02-4B86-8328-A5A7923B67FB}" name="Status" dataDxfId="576"/>
    <tableColumn id="8" xr3:uid="{1EFF540F-CC64-4164-805A-825D0418D4CF}" name="Aporte previsto" dataDxfId="575"/>
    <tableColumn id="9" xr3:uid="{601129C9-8A34-4FEC-9E20-96C14F2F4FB7}" name="Aporte realizado" dataDxfId="574"/>
    <tableColumn id="10" xr3:uid="{379FCECE-366C-40F7-860F-83D665B6A79B}" name="Diferença" dataDxfId="573">
      <calculatedColumnFormula>J34-I34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D767791-77CF-4AC0-AD15-BB4DE7A7520E}" name="Tabela11114" displayName="Tabela11114" ref="B4:K8" totalsRowShown="0" headerRowDxfId="572" dataDxfId="571" tableBorderDxfId="570">
  <autoFilter ref="B4:K8" xr:uid="{02B4E3DA-E033-4976-8598-A649B0D4EF4A}"/>
  <tableColumns count="10">
    <tableColumn id="1" xr3:uid="{4BDBA72A-3551-43CF-BB1F-A05F2B6517E7}" name="Descrição" dataDxfId="569"/>
    <tableColumn id="2" xr3:uid="{F6C06287-84A5-42BA-9D52-ABE011DF996B}" name="Categoria" dataDxfId="568"/>
    <tableColumn id="3" xr3:uid="{5D7E469B-9779-4618-A310-AE29D3F857F8}" name="Quem recebe" dataDxfId="567"/>
    <tableColumn id="4" xr3:uid="{FD130B29-72AE-4C6C-887F-92A00252243D}" name="Tipo da Receita" dataDxfId="566"/>
    <tableColumn id="5" xr3:uid="{181A7FE5-C818-4DDA-96C2-9EFB41606981}" name="Meio de Pagamento" dataDxfId="565"/>
    <tableColumn id="6" xr3:uid="{ED3D92F7-9238-4B21-9DF3-C91DF4CB4CD4}" name="Data Prevista" dataDxfId="564"/>
    <tableColumn id="7" xr3:uid="{516E5803-010B-425E-8173-2CB82DD86665}" name="Status" dataDxfId="563"/>
    <tableColumn id="8" xr3:uid="{7226F5ED-3EBF-43BE-B553-34F4464A59A1}" name="Valor Previsto" dataDxfId="562"/>
    <tableColumn id="9" xr3:uid="{C0A2A176-E833-4B89-B401-33426FECB695}" name="Valor efetivo" dataDxfId="561"/>
    <tableColumn id="10" xr3:uid="{F27C010A-0CE9-4306-8E95-73C67FAF5950}" name="Diferença" dataDxfId="560">
      <calculatedColumnFormula>J5-I5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F3BFB5-F4DD-460C-B8B4-FF90D3392258}" name="Tabela21215" displayName="Tabela21215" ref="B13:K28" totalsRowShown="0" headerRowDxfId="559" dataDxfId="558" tableBorderDxfId="557">
  <autoFilter ref="B13:K28" xr:uid="{F65A0A6C-CE0C-4FBF-9523-F866F1F217F6}"/>
  <tableColumns count="10">
    <tableColumn id="1" xr3:uid="{FDBEE3BA-2A21-43DD-A931-C96429162438}" name="Descrição" dataDxfId="556"/>
    <tableColumn id="2" xr3:uid="{C9054708-AD85-4600-B1AE-BA1569ABCA17}" name="Categoria" dataDxfId="555"/>
    <tableColumn id="3" xr3:uid="{17745B5E-0B3A-43C5-8175-A297369DD88D}" name="Quem paga" dataDxfId="554"/>
    <tableColumn id="4" xr3:uid="{DE8E29C6-00FC-44F2-A200-6A88FE777D1A}" name="Tipo de Despesa" dataDxfId="553"/>
    <tableColumn id="5" xr3:uid="{35FDA6EB-122D-4245-A1FA-D61A94F7C4B9}" name="Meio de Pagamento" dataDxfId="552"/>
    <tableColumn id="6" xr3:uid="{89EC2BB1-EEF9-47C2-9E23-7D7BDD662AE0}" name="Data de Vencimento" dataDxfId="551"/>
    <tableColumn id="7" xr3:uid="{B3735FAE-B250-4528-9A23-63AB99856122}" name="Status" dataDxfId="550"/>
    <tableColumn id="8" xr3:uid="{B9806B9E-D581-4C44-A449-6815A734AA73}" name="Valor Previsto" dataDxfId="549"/>
    <tableColumn id="9" xr3:uid="{ABD60D83-84F4-4E31-93D0-DBE90D8C546E}" name="Valor efetivo" dataDxfId="548"/>
    <tableColumn id="10" xr3:uid="{9C9EE1EE-03C5-4E66-90B3-B4502A9C9F25}" name="Diferença" dataDxfId="547">
      <calculatedColumnFormula>J14-I14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9AA33E-BAA1-45B1-9485-1C20BFB01901}" name="Tabela31316" displayName="Tabela31316" ref="B33:K39" totalsRowShown="0" headerRowDxfId="546" dataDxfId="545" tableBorderDxfId="544">
  <autoFilter ref="B33:K39" xr:uid="{BF2E6B28-0C9D-4C12-A664-D9C97C5EF7EA}"/>
  <tableColumns count="10">
    <tableColumn id="1" xr3:uid="{63492CCB-CFA8-4F39-8E9A-BCE112F59860}" name="Descrição" dataDxfId="543"/>
    <tableColumn id="2" xr3:uid="{CAD845BF-797D-4C12-901E-AAF4474204C0}" name="Categoria" dataDxfId="542"/>
    <tableColumn id="3" xr3:uid="{48EB6E14-1915-43C3-A290-C991CF58EE79}" name="Quem investe" dataDxfId="541"/>
    <tableColumn id="4" xr3:uid="{8DD46E42-DE7E-4E64-8E36-318779B18D4E}" name="Recorrência" dataDxfId="540"/>
    <tableColumn id="5" xr3:uid="{2FEA74E8-C679-499D-A8CF-069C99A20B9D}" name="Meio de Pagamento" dataDxfId="539"/>
    <tableColumn id="6" xr3:uid="{2201F422-890F-4C97-85E4-C35922FA30B0}" name="Data Prevista" dataDxfId="538"/>
    <tableColumn id="7" xr3:uid="{DD5870D3-E00E-4059-BAA4-F33C06EF39B1}" name="Status" dataDxfId="537"/>
    <tableColumn id="8" xr3:uid="{C07592DA-1280-43E2-BC6F-C5185DD1A4F5}" name="Aporte previsto" dataDxfId="536"/>
    <tableColumn id="9" xr3:uid="{BB217814-17F1-454F-BC01-89579E2DD36F}" name="Aporte realizado" dataDxfId="535"/>
    <tableColumn id="10" xr3:uid="{ECA66C33-4873-4D1F-845A-3BDC00B15D86}" name="Diferença" dataDxfId="534">
      <calculatedColumnFormula>J34-I34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FDB8E10-93D6-42EE-ADAE-FE3ED4EFBF5B}" name="Tabela1111417" displayName="Tabela1111417" ref="B4:K8" totalsRowShown="0" headerRowDxfId="533" dataDxfId="532" tableBorderDxfId="531">
  <autoFilter ref="B4:K8" xr:uid="{02B4E3DA-E033-4976-8598-A649B0D4EF4A}"/>
  <tableColumns count="10">
    <tableColumn id="1" xr3:uid="{25A380AC-6813-4898-ACCC-CF34DBBDCB31}" name="Descrição" dataDxfId="530"/>
    <tableColumn id="2" xr3:uid="{9341D4F8-3D0A-4EEE-B788-47DB6AAD7099}" name="Categoria" dataDxfId="529"/>
    <tableColumn id="3" xr3:uid="{5E42BF76-4961-41F2-A9E0-7B474D695FA9}" name="Quem recebe" dataDxfId="528"/>
    <tableColumn id="4" xr3:uid="{D7B9E939-94D8-4492-98E2-48CDA4544C20}" name="Tipo da Receita" dataDxfId="527"/>
    <tableColumn id="5" xr3:uid="{B2ADAED4-9E2A-4189-BAD1-C4400A24F2F3}" name="Meio de Pagamento" dataDxfId="526"/>
    <tableColumn id="6" xr3:uid="{4D7855AF-379E-444A-A4E8-981024553AEA}" name="Data Prevista" dataDxfId="525"/>
    <tableColumn id="7" xr3:uid="{2663E002-5ADB-4715-9879-33DD8295617E}" name="Status" dataDxfId="524"/>
    <tableColumn id="8" xr3:uid="{E20FF344-F673-4438-B82C-ACCC357951A8}" name="Valor Previsto" dataDxfId="523"/>
    <tableColumn id="9" xr3:uid="{AE4744F2-EBB5-430E-B343-5C0925E9EE38}" name="Valor efetivo" dataDxfId="522"/>
    <tableColumn id="10" xr3:uid="{AB829E1B-DBF8-4B3B-B0CD-F23872E90FB3}" name="Diferença" dataDxfId="521">
      <calculatedColumnFormula>J5-I5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1590C17-EB18-4C09-BBC3-8A2FF56AFFCF}" name="Tabela2121518" displayName="Tabela2121518" ref="B13:K28" totalsRowShown="0" headerRowDxfId="520" dataDxfId="519" tableBorderDxfId="518">
  <autoFilter ref="B13:K28" xr:uid="{F65A0A6C-CE0C-4FBF-9523-F866F1F217F6}"/>
  <tableColumns count="10">
    <tableColumn id="1" xr3:uid="{F87230C2-BE92-4B25-95B6-8FD89607052E}" name="Descrição" dataDxfId="517"/>
    <tableColumn id="2" xr3:uid="{78FE9C51-42D3-4179-99F4-884DA4DE98AC}" name="Categoria" dataDxfId="516"/>
    <tableColumn id="3" xr3:uid="{7B247D71-9EE7-4277-A96F-41228AF1892C}" name="Quem paga" dataDxfId="515"/>
    <tableColumn id="4" xr3:uid="{07BF4662-1016-462E-BDAB-DA5E3D31B812}" name="Tipo de Despesa" dataDxfId="514"/>
    <tableColumn id="5" xr3:uid="{50617F1C-F3EC-4752-A788-D7A9ECD8ABF6}" name="Meio de Pagamento" dataDxfId="513"/>
    <tableColumn id="6" xr3:uid="{36057346-F095-457D-957C-71EFBDBA9043}" name="Data de Vencimento" dataDxfId="512"/>
    <tableColumn id="7" xr3:uid="{8AADE385-ABAD-4E3E-A29A-8E65C741778B}" name="Status" dataDxfId="511"/>
    <tableColumn id="8" xr3:uid="{9CFB4FF0-422A-4B58-8076-773C89108DB9}" name="Valor Previsto" dataDxfId="510"/>
    <tableColumn id="9" xr3:uid="{840FC9B7-0A5F-462D-8729-E10DC8530C51}" name="Valor efetivo" dataDxfId="509"/>
    <tableColumn id="10" xr3:uid="{6CDF2199-AAC8-4415-97CB-7A1373C7FFE5}" name="Diferença" dataDxfId="508">
      <calculatedColumnFormula>J14-I14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FC66D90-A62A-4161-9459-04B7D5C3B5EE}" name="Tabela3131619" displayName="Tabela3131619" ref="B33:K39" totalsRowShown="0" headerRowDxfId="507" dataDxfId="506" tableBorderDxfId="505">
  <autoFilter ref="B33:K39" xr:uid="{BF2E6B28-0C9D-4C12-A664-D9C97C5EF7EA}"/>
  <tableColumns count="10">
    <tableColumn id="1" xr3:uid="{88641EE1-D2B0-4EDE-9DF8-9D58CF2A2F6E}" name="Descrição" dataDxfId="504"/>
    <tableColumn id="2" xr3:uid="{0A60BB5A-A682-4897-9964-916BAC85570E}" name="Categoria" dataDxfId="503"/>
    <tableColumn id="3" xr3:uid="{2CB03067-D926-4F54-ADBB-59DAF8A3A116}" name="Quem investe" dataDxfId="502"/>
    <tableColumn id="4" xr3:uid="{52D6B6A7-7805-4B1F-98A8-78A328E09D12}" name="Recorrência" dataDxfId="501"/>
    <tableColumn id="5" xr3:uid="{91808416-AB41-4E93-9DD6-5235A1493A1E}" name="Meio de Pagamento" dataDxfId="500"/>
    <tableColumn id="6" xr3:uid="{DE6CAB8E-063D-4B64-8FE7-A5874E163833}" name="Data Prevista" dataDxfId="499"/>
    <tableColumn id="7" xr3:uid="{F5FEB4A3-4D97-4196-8F0E-9D0B9A663BBD}" name="Status" dataDxfId="498"/>
    <tableColumn id="8" xr3:uid="{AF3AA6A1-D842-4141-A107-DA7D54647D31}" name="Aporte previsto" dataDxfId="497"/>
    <tableColumn id="9" xr3:uid="{9B9259F7-D517-44AF-B506-AAC36DDA5B9C}" name="Aporte realizado" dataDxfId="496"/>
    <tableColumn id="10" xr3:uid="{5654E40B-A9D9-400B-A3FA-80B7B386D6E3}" name="Diferença" dataDxfId="495">
      <calculatedColumnFormula>J34-I34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462998-36AC-4ED1-9BD2-4C1E64454241}" name="Tabela111141720" displayName="Tabela111141720" ref="B4:K8" totalsRowShown="0" headerRowDxfId="494" dataDxfId="493" tableBorderDxfId="492">
  <autoFilter ref="B4:K8" xr:uid="{02B4E3DA-E033-4976-8598-A649B0D4EF4A}"/>
  <tableColumns count="10">
    <tableColumn id="1" xr3:uid="{6E4AB890-1244-4B1C-8389-89794F249C61}" name="Descrição" dataDxfId="491"/>
    <tableColumn id="2" xr3:uid="{FFF2A046-B66A-410E-8915-2D7551B7DD16}" name="Categoria" dataDxfId="490"/>
    <tableColumn id="3" xr3:uid="{DEEB681D-ACF1-45FE-84FA-078C5A6006EE}" name="Quem recebe" dataDxfId="489"/>
    <tableColumn id="4" xr3:uid="{57A21CFF-DD7B-4C6C-BF79-A0BB3AF6E094}" name="Tipo da Receita" dataDxfId="488"/>
    <tableColumn id="5" xr3:uid="{E2F77208-83C8-420A-A710-41D6E4E0DDAD}" name="Meio de Pagamento" dataDxfId="487"/>
    <tableColumn id="6" xr3:uid="{85591D57-0002-4816-A387-7920DA6D60C7}" name="Data Prevista" dataDxfId="486"/>
    <tableColumn id="7" xr3:uid="{140A5752-2A72-47D0-B94C-2F9189B45801}" name="Status" dataDxfId="485"/>
    <tableColumn id="8" xr3:uid="{35197E50-2CA5-4FAA-9DB0-B7AD33CFDFE4}" name="Valor Previsto" dataDxfId="484"/>
    <tableColumn id="9" xr3:uid="{F9D7E170-7D4C-4FC3-95D4-59C822E3CF21}" name="Valor efetivo" dataDxfId="483"/>
    <tableColumn id="10" xr3:uid="{F25F5EFF-447D-4BE9-94F1-D842FD22724F}" name="Diferença" dataDxfId="482">
      <calculatedColumnFormula>J5-I5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C775AC5-5F08-4FB6-8099-C89EBEB0FFBF}" name="Tabela212151821" displayName="Tabela212151821" ref="B13:K28" totalsRowShown="0" headerRowDxfId="481" dataDxfId="480" tableBorderDxfId="479">
  <autoFilter ref="B13:K28" xr:uid="{F65A0A6C-CE0C-4FBF-9523-F866F1F217F6}"/>
  <tableColumns count="10">
    <tableColumn id="1" xr3:uid="{09AB9695-7562-484E-B12B-38D41A1897F9}" name="Descrição" dataDxfId="478"/>
    <tableColumn id="2" xr3:uid="{1FF20A9B-DBF5-49AB-A7EF-86183930FA41}" name="Categoria" dataDxfId="477"/>
    <tableColumn id="3" xr3:uid="{74CA6826-3133-4925-9D8F-D0725C6AA8D2}" name="Quem paga" dataDxfId="476"/>
    <tableColumn id="4" xr3:uid="{CA7D1707-8888-40A6-8F29-37078D7B47CA}" name="Tipo de Despesa" dataDxfId="475"/>
    <tableColumn id="5" xr3:uid="{7BB3453F-56EF-49AE-91C9-49DDEBD0A128}" name="Meio de Pagamento" dataDxfId="474"/>
    <tableColumn id="6" xr3:uid="{B770F6EF-3B45-45BE-8BC7-3E9FE0C3A694}" name="Data de Vencimento" dataDxfId="473"/>
    <tableColumn id="7" xr3:uid="{F11A337C-AC2E-4E53-893A-35836FC028EF}" name="Status" dataDxfId="472"/>
    <tableColumn id="8" xr3:uid="{E48C8FF4-EFFA-435E-8E2C-64C30E13AF1F}" name="Valor Previsto" dataDxfId="471"/>
    <tableColumn id="9" xr3:uid="{559DB848-0CD0-462C-AF5A-3A99FDDE221A}" name="Valor efetivo" dataDxfId="470"/>
    <tableColumn id="10" xr3:uid="{AD35A157-AF04-4CEF-8D73-7D1A4BCA4F9B}" name="Diferença" dataDxfId="469">
      <calculatedColumnFormula>J14-I14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5A544E9-6748-4159-B565-58E0BA7AF4C9}" name="Tabela313161922" displayName="Tabela313161922" ref="B33:K39" totalsRowShown="0" headerRowDxfId="468" dataDxfId="467" tableBorderDxfId="466">
  <autoFilter ref="B33:K39" xr:uid="{BF2E6B28-0C9D-4C12-A664-D9C97C5EF7EA}"/>
  <tableColumns count="10">
    <tableColumn id="1" xr3:uid="{86A198FC-40BA-4576-AAC4-B157193A86C0}" name="Descrição" dataDxfId="465"/>
    <tableColumn id="2" xr3:uid="{B7C066FC-D1FE-46CA-968B-B5762D8783AD}" name="Categoria" dataDxfId="464"/>
    <tableColumn id="3" xr3:uid="{395E9084-0A3D-4F34-8504-C2E184321DB8}" name="Quem investe" dataDxfId="463"/>
    <tableColumn id="4" xr3:uid="{6A1DA6D0-7FE0-4D7F-9FAD-221FB1236917}" name="Recorrência" dataDxfId="462"/>
    <tableColumn id="5" xr3:uid="{B95282A5-27FE-4022-8265-4366A69DAAA8}" name="Meio de Pagamento" dataDxfId="461"/>
    <tableColumn id="6" xr3:uid="{67C104F7-AA93-4FC8-B221-4FA2E2B3568B}" name="Data Prevista" dataDxfId="460"/>
    <tableColumn id="7" xr3:uid="{CE630CA2-330B-4465-B82A-89F76D32F0C0}" name="Status" dataDxfId="459"/>
    <tableColumn id="8" xr3:uid="{F0CCFBEF-D129-49D6-98BB-1150198671B2}" name="Aporte previsto" dataDxfId="458"/>
    <tableColumn id="9" xr3:uid="{A71837ED-CA5B-4B8D-891F-BC304CB90EFC}" name="Aporte realizado" dataDxfId="457"/>
    <tableColumn id="10" xr3:uid="{19471EB1-69B6-4C1E-9D7E-DBB0AE6E50E2}" name="Diferença" dataDxfId="456">
      <calculatedColumnFormula>J34-I34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490A6E-4B78-44FE-9B03-E20DDFFFD75A}" name="Tabela11114172023" displayName="Tabela11114172023" ref="B4:K8" totalsRowShown="0" headerRowDxfId="455" dataDxfId="454" tableBorderDxfId="453">
  <autoFilter ref="B4:K8" xr:uid="{02B4E3DA-E033-4976-8598-A649B0D4EF4A}"/>
  <tableColumns count="10">
    <tableColumn id="1" xr3:uid="{12B3BE72-A77F-4D4D-945A-9F713D72A909}" name="Descrição" dataDxfId="452"/>
    <tableColumn id="2" xr3:uid="{A978A93F-07F3-4EFB-9404-9D1123C2C1E9}" name="Categoria" dataDxfId="451"/>
    <tableColumn id="3" xr3:uid="{0F7BD6B4-2058-4159-BD64-E96E56AE206E}" name="Quem recebe" dataDxfId="450"/>
    <tableColumn id="4" xr3:uid="{04174DEE-BC19-4C19-B0D9-88CB9FB0DBED}" name="Tipo da Receita" dataDxfId="449"/>
    <tableColumn id="5" xr3:uid="{05933843-9216-4B0E-AFA7-178AD6572A70}" name="Meio de Pagamento" dataDxfId="448"/>
    <tableColumn id="6" xr3:uid="{572767AE-DAC2-4104-B131-1421F14D19D0}" name="Data Prevista" dataDxfId="447"/>
    <tableColumn id="7" xr3:uid="{325A172F-7C2E-45AB-B90C-33EA1346CEED}" name="Status" dataDxfId="446"/>
    <tableColumn id="8" xr3:uid="{469F0CBC-6120-45C3-BC79-45E62075E21A}" name="Valor Previsto" dataDxfId="445"/>
    <tableColumn id="9" xr3:uid="{3FEA3C95-8C4C-41AB-87FE-172B5BCA631E}" name="Valor efetivo" dataDxfId="444"/>
    <tableColumn id="10" xr3:uid="{F9986CFE-D614-488B-93ED-1AF921338CBD}" name="Diferença" dataDxfId="443">
      <calculatedColumnFormula>J5-I5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50CD212-F823-4A60-B5B8-BEA0BFDD6D7E}" name="Tabela21215182124" displayName="Tabela21215182124" ref="B13:K28" totalsRowShown="0" headerRowDxfId="442" dataDxfId="441" tableBorderDxfId="440">
  <autoFilter ref="B13:K28" xr:uid="{F65A0A6C-CE0C-4FBF-9523-F866F1F217F6}"/>
  <tableColumns count="10">
    <tableColumn id="1" xr3:uid="{2EDD9D55-DA05-49CE-B46D-5C5F28147D17}" name="Descrição" dataDxfId="439"/>
    <tableColumn id="2" xr3:uid="{BB6DEAA8-267D-4D4E-9B19-7806C5AA2DE9}" name="Categoria" dataDxfId="438"/>
    <tableColumn id="3" xr3:uid="{820AA702-F1A9-4E65-84E7-E4CBE7404F89}" name="Quem paga" dataDxfId="437"/>
    <tableColumn id="4" xr3:uid="{1FDAEF8C-E50E-44DB-83EA-5F0F90C6A8BC}" name="Tipo de Despesa" dataDxfId="436"/>
    <tableColumn id="5" xr3:uid="{661AA1A2-4ACF-4E64-B7E7-09D567CAE4DF}" name="Meio de Pagamento" dataDxfId="435"/>
    <tableColumn id="6" xr3:uid="{A393D78C-C616-4021-B922-C04DC7A49671}" name="Data de Vencimento" dataDxfId="434"/>
    <tableColumn id="7" xr3:uid="{702EA09E-948A-4684-ACC3-0BC86095844C}" name="Status" dataDxfId="433"/>
    <tableColumn id="8" xr3:uid="{E299D1BD-1662-49FB-BB76-62D6FDE82640}" name="Valor Previsto" dataDxfId="432"/>
    <tableColumn id="9" xr3:uid="{7D402459-8BEF-4416-8C12-0F8FFB988882}" name="Valor efetivo" dataDxfId="431"/>
    <tableColumn id="10" xr3:uid="{D361C994-4F58-4C92-AA7C-F87C8B449821}" name="Diferença" dataDxfId="430">
      <calculatedColumnFormula>J14-I14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728B1A-44D1-4C31-9564-18492F732710}" name="Tabela31316192225" displayName="Tabela31316192225" ref="B33:K39" totalsRowShown="0" headerRowDxfId="429" dataDxfId="428" tableBorderDxfId="427">
  <autoFilter ref="B33:K39" xr:uid="{BF2E6B28-0C9D-4C12-A664-D9C97C5EF7EA}"/>
  <tableColumns count="10">
    <tableColumn id="1" xr3:uid="{5C24FC19-4830-4B30-82CD-EBC941DB733B}" name="Descrição" dataDxfId="426"/>
    <tableColumn id="2" xr3:uid="{DBE90F3C-8FA2-40A6-B472-C558725A53B2}" name="Categoria" dataDxfId="425"/>
    <tableColumn id="3" xr3:uid="{4B0AAD09-2049-414D-96D7-7CB9E1975D83}" name="Quem investe" dataDxfId="424"/>
    <tableColumn id="4" xr3:uid="{4E7D2B57-72D7-4529-BAFE-31E324A60C18}" name="Recorrência" dataDxfId="423"/>
    <tableColumn id="5" xr3:uid="{2C636AC2-09C8-481F-9D18-C78F353DC9B3}" name="Meio de Pagamento" dataDxfId="422"/>
    <tableColumn id="6" xr3:uid="{A8A28211-4EFC-4FF5-9E3B-BD36FACBE0FB}" name="Data Prevista" dataDxfId="421"/>
    <tableColumn id="7" xr3:uid="{807710AD-1C4C-492F-86D1-4C5D17F5ABD1}" name="Status" dataDxfId="420"/>
    <tableColumn id="8" xr3:uid="{E51FBC42-8F3C-43C6-ABC0-6036F845E2D2}" name="Aporte previsto" dataDxfId="419"/>
    <tableColumn id="9" xr3:uid="{E1AAB922-5F2F-4E64-816C-8557B77752A3}" name="Aporte realizado" dataDxfId="418"/>
    <tableColumn id="10" xr3:uid="{D259191D-7A9B-4B3D-8711-AB72FE6AD9C0}" name="Diferença" dataDxfId="417">
      <calculatedColumnFormula>J34-I34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EF31594-F965-4F4F-96AC-39240D7C60D7}" name="Tabela1111417202326" displayName="Tabela1111417202326" ref="B4:K8" totalsRowShown="0" headerRowDxfId="416" dataDxfId="415" tableBorderDxfId="414">
  <autoFilter ref="B4:K8" xr:uid="{02B4E3DA-E033-4976-8598-A649B0D4EF4A}"/>
  <tableColumns count="10">
    <tableColumn id="1" xr3:uid="{6ECDC143-2F7C-428E-B181-C74B4BE0E527}" name="Descrição" dataDxfId="413"/>
    <tableColumn id="2" xr3:uid="{D1F02569-85CC-4F66-9715-8BAD3D6BABDF}" name="Categoria" dataDxfId="412"/>
    <tableColumn id="3" xr3:uid="{30B6ACC1-17CA-4621-B37B-A0C9403B2368}" name="Quem recebe" dataDxfId="411"/>
    <tableColumn id="4" xr3:uid="{F7A0515B-B169-41DB-9F8B-67F5CA02859F}" name="Tipo da Receita" dataDxfId="410"/>
    <tableColumn id="5" xr3:uid="{517E0136-D99F-43F2-B954-86A0D031C22E}" name="Meio de Pagamento" dataDxfId="409"/>
    <tableColumn id="6" xr3:uid="{D84F3A22-049D-44C1-B17F-0B4335C9D756}" name="Data Prevista" dataDxfId="408"/>
    <tableColumn id="7" xr3:uid="{EAD76222-F79A-44F7-BD5B-C2B2529837BE}" name="Status" dataDxfId="407"/>
    <tableColumn id="8" xr3:uid="{68E6BD27-CC55-4485-B91B-32009BAAAAF5}" name="Valor Previsto" dataDxfId="406"/>
    <tableColumn id="9" xr3:uid="{2A1999DF-3CFE-45C8-89D8-D3146DC3B4C3}" name="Valor efetivo" dataDxfId="405"/>
    <tableColumn id="10" xr3:uid="{02A51255-29CF-47FC-8064-686954A7198D}" name="Diferença" dataDxfId="404">
      <calculatedColumnFormula>J5-I5</calculatedColumn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D4F9D1F-74F9-41CB-816B-96BC291ADFCC}" name="Tabela2121518212427" displayName="Tabela2121518212427" ref="B13:K28" totalsRowShown="0" headerRowDxfId="403" dataDxfId="402" tableBorderDxfId="401">
  <autoFilter ref="B13:K28" xr:uid="{F65A0A6C-CE0C-4FBF-9523-F866F1F217F6}"/>
  <tableColumns count="10">
    <tableColumn id="1" xr3:uid="{28FE5367-FCC5-4CD1-9721-AB8814331656}" name="Descrição" dataDxfId="400"/>
    <tableColumn id="2" xr3:uid="{8CFDC275-B84A-437F-8205-091319292630}" name="Categoria" dataDxfId="399"/>
    <tableColumn id="3" xr3:uid="{A125693F-C130-48BF-8003-78FF06DF2AEE}" name="Quem paga" dataDxfId="398"/>
    <tableColumn id="4" xr3:uid="{07EEA27A-EC9A-4CD6-A5B4-21521D470D64}" name="Tipo de Despesa" dataDxfId="397"/>
    <tableColumn id="5" xr3:uid="{CF8AAFEC-8C4C-4571-85E4-B780DD4A4A3E}" name="Meio de Pagamento" dataDxfId="396"/>
    <tableColumn id="6" xr3:uid="{CCC1B041-5FF5-4623-A606-C3875A2C5CE3}" name="Data de Vencimento" dataDxfId="395"/>
    <tableColumn id="7" xr3:uid="{2EACAE95-F5D6-42BB-8669-2C7DD7FA51E6}" name="Status" dataDxfId="394"/>
    <tableColumn id="8" xr3:uid="{E3D0852D-00AB-4342-8691-AACDA628A3AD}" name="Valor Previsto" dataDxfId="393"/>
    <tableColumn id="9" xr3:uid="{5FAFE2BE-6859-4D72-BEBF-ED28755DCDF9}" name="Valor efetivo" dataDxfId="392"/>
    <tableColumn id="10" xr3:uid="{A141C7C3-DBAF-44E0-8149-8B6892CC2639}" name="Diferença" dataDxfId="391">
      <calculatedColumnFormula>J14-I14</calculatedColumnFormula>
    </tableColumn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850B09-8B58-441F-866C-390D08BC75C4}" name="Tabela3131619222528" displayName="Tabela3131619222528" ref="B33:K39" totalsRowShown="0" headerRowDxfId="390" dataDxfId="389" tableBorderDxfId="388">
  <autoFilter ref="B33:K39" xr:uid="{BF2E6B28-0C9D-4C12-A664-D9C97C5EF7EA}"/>
  <tableColumns count="10">
    <tableColumn id="1" xr3:uid="{88DB1BAF-C400-4120-A892-930495BBB189}" name="Descrição" dataDxfId="387"/>
    <tableColumn id="2" xr3:uid="{58BCE55C-DE62-4442-8214-BB6B93087C63}" name="Categoria" dataDxfId="386"/>
    <tableColumn id="3" xr3:uid="{23AF1FCE-1071-4BB4-AC1B-C1A9D3374712}" name="Quem investe" dataDxfId="385"/>
    <tableColumn id="4" xr3:uid="{DF0CBA12-A378-4B77-8BC7-DBF3B8263F47}" name="Recorrência" dataDxfId="384"/>
    <tableColumn id="5" xr3:uid="{A95584DD-A577-483A-8285-9947B7DF4F6A}" name="Meio de Pagamento" dataDxfId="383"/>
    <tableColumn id="6" xr3:uid="{3234F14A-EC0E-41D6-912D-AF6787B4280C}" name="Data Prevista" dataDxfId="382"/>
    <tableColumn id="7" xr3:uid="{F5E199B6-0FFB-4F76-9A1F-DE74704D0929}" name="Status" dataDxfId="381"/>
    <tableColumn id="8" xr3:uid="{C89C9A67-8BCA-4ED1-95B7-23DA5737CC68}" name="Aporte previsto" dataDxfId="380"/>
    <tableColumn id="9" xr3:uid="{0CA4597D-B2A5-44B6-9558-8F876FE70B16}" name="Aporte realizado" dataDxfId="379"/>
    <tableColumn id="10" xr3:uid="{F3695442-3826-49EF-98E2-242CCFD44738}" name="Diferença" dataDxfId="378">
      <calculatedColumnFormula>J34-I34</calculatedColumnFormula>
    </tableColumn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AD2E29D-81D0-478E-800C-DE8175E6A93B}" name="Tabela111141720232629" displayName="Tabela111141720232629" ref="B4:K8" totalsRowShown="0" headerRowDxfId="377" dataDxfId="376" tableBorderDxfId="375">
  <autoFilter ref="B4:K8" xr:uid="{02B4E3DA-E033-4976-8598-A649B0D4EF4A}"/>
  <tableColumns count="10">
    <tableColumn id="1" xr3:uid="{4912708B-3F3E-4610-BF8A-5FD4854F3B60}" name="Descrição" dataDxfId="374"/>
    <tableColumn id="2" xr3:uid="{2329A674-DF31-4DC3-BE30-17581F310DF0}" name="Categoria" dataDxfId="373"/>
    <tableColumn id="3" xr3:uid="{E289D53A-CF4C-4A9B-9146-024B92ECA950}" name="Quem recebe" dataDxfId="372"/>
    <tableColumn id="4" xr3:uid="{0A9A6407-B623-4988-968D-F2E37A2A3CD0}" name="Tipo da Receita" dataDxfId="371"/>
    <tableColumn id="5" xr3:uid="{C1E9F668-07EF-4C57-8BA0-E04C78A39013}" name="Meio de Pagamento" dataDxfId="370"/>
    <tableColumn id="6" xr3:uid="{1CF2FF9A-E670-4C7D-90D5-F4736C004791}" name="Data Prevista" dataDxfId="369"/>
    <tableColumn id="7" xr3:uid="{3B032044-0A2E-4A4D-ACA5-E8B78EDE8EBD}" name="Status" dataDxfId="368"/>
    <tableColumn id="8" xr3:uid="{74CA380A-A57C-4099-80BD-022B346CC081}" name="Valor Previsto" dataDxfId="367"/>
    <tableColumn id="9" xr3:uid="{1EE6BE58-ED4C-4D11-AFED-DE15942D08DC}" name="Valor efetivo" dataDxfId="366"/>
    <tableColumn id="10" xr3:uid="{3A586BCF-EB8F-48C6-A0D5-C007F8EC0705}" name="Diferença" dataDxfId="365">
      <calculatedColumnFormula>J5-I5</calculatedColumnFormula>
    </tableColumn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C26F232-A0BF-402E-9FC1-2267A2FB1756}" name="Tabela212151821242730" displayName="Tabela212151821242730" ref="B13:K28" totalsRowShown="0" headerRowDxfId="364" dataDxfId="363" tableBorderDxfId="362">
  <autoFilter ref="B13:K28" xr:uid="{F65A0A6C-CE0C-4FBF-9523-F866F1F217F6}"/>
  <tableColumns count="10">
    <tableColumn id="1" xr3:uid="{5C2D225F-BFF8-47D5-ACBD-66ADF8D123CA}" name="Descrição" dataDxfId="361"/>
    <tableColumn id="2" xr3:uid="{983C5755-8D4D-4812-9C24-A4F5D0B98477}" name="Categoria" dataDxfId="360"/>
    <tableColumn id="3" xr3:uid="{3391A77A-FCC4-492B-A277-DB43EF9C10D4}" name="Quem paga" dataDxfId="359"/>
    <tableColumn id="4" xr3:uid="{B88A0BFA-6BE3-43F9-892F-8572AB56F25D}" name="Tipo de Despesa" dataDxfId="358"/>
    <tableColumn id="5" xr3:uid="{C7A28AB1-90BD-4820-BCB7-8078DC401C49}" name="Meio de Pagamento" dataDxfId="357"/>
    <tableColumn id="6" xr3:uid="{F9DA9227-D6B0-4A98-89CC-14253E974231}" name="Data de Vencimento" dataDxfId="356"/>
    <tableColumn id="7" xr3:uid="{EB668A73-DD06-4B97-BD29-44D12D147086}" name="Status" dataDxfId="355"/>
    <tableColumn id="8" xr3:uid="{2A269139-AD93-4292-BBC4-8A96CD6C2D88}" name="Valor Previsto" dataDxfId="354"/>
    <tableColumn id="9" xr3:uid="{3F37A1B4-BCFC-4536-85E1-38B7A606F34C}" name="Valor efetivo" dataDxfId="353"/>
    <tableColumn id="10" xr3:uid="{1250B018-9843-40DD-B512-9364A30939CD}" name="Diferença" dataDxfId="352">
      <calculatedColumnFormula>J14-I14</calculatedColumnFormula>
    </tableColumn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7D1BF9C-E33B-4CC9-B170-FC24E6115878}" name="Tabela313161922252831" displayName="Tabela313161922252831" ref="B33:K39" totalsRowShown="0" headerRowDxfId="351" dataDxfId="350" tableBorderDxfId="349">
  <autoFilter ref="B33:K39" xr:uid="{BF2E6B28-0C9D-4C12-A664-D9C97C5EF7EA}"/>
  <tableColumns count="10">
    <tableColumn id="1" xr3:uid="{7CCCAB70-D223-47FF-807B-E2AAAE17B310}" name="Descrição" dataDxfId="348"/>
    <tableColumn id="2" xr3:uid="{00898976-C3B7-4F9B-B964-47F4D3BF0DB6}" name="Categoria" dataDxfId="347"/>
    <tableColumn id="3" xr3:uid="{E1CED5C2-C61F-459D-89CE-788DB839C37E}" name="Quem investe" dataDxfId="346"/>
    <tableColumn id="4" xr3:uid="{3F962174-A171-4FFB-90C4-2C65880029EE}" name="Recorrência" dataDxfId="345"/>
    <tableColumn id="5" xr3:uid="{5A8E0C96-1AB7-45C9-BDC9-6977470C589C}" name="Meio de Pagamento" dataDxfId="344"/>
    <tableColumn id="6" xr3:uid="{6FE2A285-0554-4C44-A814-ED713B29A752}" name="Data Prevista" dataDxfId="343"/>
    <tableColumn id="7" xr3:uid="{515CB9D9-84D3-4E27-8511-CC1F26A2D877}" name="Status" dataDxfId="342"/>
    <tableColumn id="8" xr3:uid="{D0DE166D-ECCA-4287-A869-543FE26BD033}" name="Aporte previsto" dataDxfId="341"/>
    <tableColumn id="9" xr3:uid="{77DDA20B-A39B-4574-A93B-A9381F79C8C6}" name="Aporte realizado" dataDxfId="340"/>
    <tableColumn id="10" xr3:uid="{51DE9D94-BA70-4330-AF5B-2366FE41E1C5}" name="Diferença" dataDxfId="339">
      <calculatedColumnFormula>J34-I34</calculatedColumnFormula>
    </tableColumn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47CF4DF-531A-4F23-B9F2-01749AC9F2FC}" name="Tabela11114172023262932" displayName="Tabela11114172023262932" ref="B4:K8" totalsRowShown="0" headerRowDxfId="338" dataDxfId="337" tableBorderDxfId="336">
  <autoFilter ref="B4:K8" xr:uid="{02B4E3DA-E033-4976-8598-A649B0D4EF4A}"/>
  <tableColumns count="10">
    <tableColumn id="1" xr3:uid="{772C730F-8023-4948-86C7-C8BFEAAEF8B1}" name="Descrição" dataDxfId="335"/>
    <tableColumn id="2" xr3:uid="{CA5D7505-0CBA-49A3-9A42-C32C151A9409}" name="Categoria" dataDxfId="334"/>
    <tableColumn id="3" xr3:uid="{A235DF62-F2B1-4BDB-A479-304A6613B047}" name="Quem recebe" dataDxfId="333"/>
    <tableColumn id="4" xr3:uid="{4F1C4F02-A14B-4BD6-92C7-CDE09ED5C3D9}" name="Tipo da Receita" dataDxfId="332"/>
    <tableColumn id="5" xr3:uid="{093C486A-70FE-4354-8300-1EA0FB0A487C}" name="Meio de Pagamento" dataDxfId="331"/>
    <tableColumn id="6" xr3:uid="{49BEA8B9-562A-4E7B-A0BA-A7F59FF963D4}" name="Data Prevista" dataDxfId="330"/>
    <tableColumn id="7" xr3:uid="{531B3AB4-B9DE-49F4-A093-D4A8F37031B8}" name="Status" dataDxfId="329"/>
    <tableColumn id="8" xr3:uid="{746BCD69-F07C-4077-8642-6D1DFF069202}" name="Valor Previsto" dataDxfId="328"/>
    <tableColumn id="9" xr3:uid="{3DA72BB6-C798-48B5-8C3F-F8F5805C95B2}" name="Valor efetivo" dataDxfId="327"/>
    <tableColumn id="10" xr3:uid="{3C2AE960-25E8-4094-A63B-1CCE045B18E7}" name="Diferença" dataDxfId="326">
      <calculatedColumnFormula>J5-I5</calculatedColumnFormula>
    </tableColumn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41D4C5B-B22F-4D8A-A105-97FFA6FD0DC4}" name="Tabela21215182124273033" displayName="Tabela21215182124273033" ref="B13:K28" totalsRowShown="0" headerRowDxfId="325" dataDxfId="324" tableBorderDxfId="323">
  <autoFilter ref="B13:K28" xr:uid="{F65A0A6C-CE0C-4FBF-9523-F866F1F217F6}"/>
  <tableColumns count="10">
    <tableColumn id="1" xr3:uid="{1962B365-E362-4553-9A6F-8CC1795ABD2A}" name="Descrição" dataDxfId="322"/>
    <tableColumn id="2" xr3:uid="{51D74AB8-2C96-4838-9A4C-13101AA250DA}" name="Categoria" dataDxfId="321"/>
    <tableColumn id="3" xr3:uid="{56947B52-E720-4429-8DC2-CA8460EB463A}" name="Quem paga" dataDxfId="320"/>
    <tableColumn id="4" xr3:uid="{00BAFAAA-F84A-44A4-BB85-9486E1892E05}" name="Tipo de Despesa" dataDxfId="319"/>
    <tableColumn id="5" xr3:uid="{7F1A3781-671A-441B-9F40-F928650892E7}" name="Meio de Pagamento" dataDxfId="318"/>
    <tableColumn id="6" xr3:uid="{773BCE47-DAFD-4871-8A02-E01A3CC7FBC5}" name="Data de Vencimento" dataDxfId="317"/>
    <tableColumn id="7" xr3:uid="{2CA3F7DA-7499-4A43-9B75-40E2BA1A4BB6}" name="Status" dataDxfId="316"/>
    <tableColumn id="8" xr3:uid="{8DD636CB-FD08-4DE8-BD23-C53B45290F4F}" name="Valor Previsto" dataDxfId="315"/>
    <tableColumn id="9" xr3:uid="{0A8F8DA9-44F5-448C-BB1C-930B4FF70040}" name="Valor efetivo" dataDxfId="314"/>
    <tableColumn id="10" xr3:uid="{C2BF47FA-B97C-4E2E-981B-408980AB11DB}" name="Diferença" dataDxfId="313">
      <calculatedColumnFormula>J14-I14</calculatedColumnFormula>
    </tableColumn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4BF9ADF-E885-4FE2-9FF6-B11915F5B2FF}" name="Tabela31316192225283134" displayName="Tabela31316192225283134" ref="B33:K39" totalsRowShown="0" headerRowDxfId="312" dataDxfId="311" tableBorderDxfId="310">
  <autoFilter ref="B33:K39" xr:uid="{BF2E6B28-0C9D-4C12-A664-D9C97C5EF7EA}"/>
  <tableColumns count="10">
    <tableColumn id="1" xr3:uid="{6BB679A0-C750-4BCA-938E-5FFBCB6D55EE}" name="Descrição" dataDxfId="309"/>
    <tableColumn id="2" xr3:uid="{E517F5FF-753D-4EA2-A223-FAE4669F809E}" name="Categoria" dataDxfId="308"/>
    <tableColumn id="3" xr3:uid="{8D829D6F-6D42-4B9A-A303-505D48C91114}" name="Quem investe" dataDxfId="307"/>
    <tableColumn id="4" xr3:uid="{A90151A0-AF99-4EF9-8214-2C438F65F046}" name="Recorrência" dataDxfId="306"/>
    <tableColumn id="5" xr3:uid="{F85409E4-32DC-4439-8BF4-A01761A101E4}" name="Meio de Pagamento" dataDxfId="305"/>
    <tableColumn id="6" xr3:uid="{B602F203-6688-4DC4-B10C-582D86C898D3}" name="Data Prevista" dataDxfId="304"/>
    <tableColumn id="7" xr3:uid="{D026FB55-859D-491C-8662-FCA840C67460}" name="Status" dataDxfId="303"/>
    <tableColumn id="8" xr3:uid="{525753E0-6082-4D98-B4E4-AF8D90D11567}" name="Aporte previsto" dataDxfId="302"/>
    <tableColumn id="9" xr3:uid="{25C22DB9-5980-48B5-A66B-605EFE50C865}" name="Aporte realizado" dataDxfId="301"/>
    <tableColumn id="10" xr3:uid="{EC641DD9-35F3-490F-AA15-466808C53B59}" name="Diferença" dataDxfId="300">
      <calculatedColumnFormula>J34-I34</calculatedColumnFormula>
    </tableColumn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BE5E931-F207-4CCF-B9CC-06CEE7104DF9}" name="Tabela1111417202326293235" displayName="Tabela1111417202326293235" ref="B4:K8" totalsRowShown="0" headerRowDxfId="299" dataDxfId="298" tableBorderDxfId="297">
  <autoFilter ref="B4:K8" xr:uid="{02B4E3DA-E033-4976-8598-A649B0D4EF4A}"/>
  <tableColumns count="10">
    <tableColumn id="1" xr3:uid="{057FC488-7B75-4DD8-816B-856B1BC79FD3}" name="Descrição" dataDxfId="296"/>
    <tableColumn id="2" xr3:uid="{B7B50064-3602-43DC-9A07-9D55CE909726}" name="Categoria" dataDxfId="295"/>
    <tableColumn id="3" xr3:uid="{B05A9DB4-52AD-412E-A819-ED9080F8D983}" name="Quem recebe" dataDxfId="294"/>
    <tableColumn id="4" xr3:uid="{C9CD358D-1E95-498F-8862-B17A872C4C10}" name="Tipo da Receita" dataDxfId="293"/>
    <tableColumn id="5" xr3:uid="{48B06167-2C53-4C0A-9136-B4558A3C7E4A}" name="Meio de Pagamento" dataDxfId="292"/>
    <tableColumn id="6" xr3:uid="{A98727DD-A790-4BF6-881F-FE4F05098F19}" name="Data Prevista" dataDxfId="291"/>
    <tableColumn id="7" xr3:uid="{960832E0-6138-480E-9EB0-F33B99D2F1F3}" name="Status" dataDxfId="290"/>
    <tableColumn id="8" xr3:uid="{F47B79AE-F258-4418-8D3B-1692C6116055}" name="Valor Previsto" dataDxfId="289"/>
    <tableColumn id="9" xr3:uid="{48554E68-53CA-4D01-9430-6D7E6D608A3F}" name="Valor efetivo" dataDxfId="288"/>
    <tableColumn id="10" xr3:uid="{AD117DC7-985D-4C58-8479-575DF21EF96E}" name="Diferença" dataDxfId="287">
      <calculatedColumnFormula>J5-I5</calculatedColumnFormula>
    </tableColumn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BE12856-4546-456B-BFB5-CEC86FC2770B}" name="Tabela2121518212427303336" displayName="Tabela2121518212427303336" ref="B13:K28" totalsRowShown="0" headerRowDxfId="286" dataDxfId="285" tableBorderDxfId="284">
  <autoFilter ref="B13:K28" xr:uid="{F65A0A6C-CE0C-4FBF-9523-F866F1F217F6}"/>
  <tableColumns count="10">
    <tableColumn id="1" xr3:uid="{02A94789-4712-4270-9377-DC07A3833012}" name="Descrição" dataDxfId="283"/>
    <tableColumn id="2" xr3:uid="{D9FD1F80-4901-41C4-8C20-0ED536CF4DC0}" name="Categoria" dataDxfId="282"/>
    <tableColumn id="3" xr3:uid="{0F77190E-21C4-4F44-8B57-EDE667A36D38}" name="Quem paga" dataDxfId="281"/>
    <tableColumn id="4" xr3:uid="{31CD154D-F86F-4201-B6AD-1A2959A9DD66}" name="Tipo de Despesa" dataDxfId="280"/>
    <tableColumn id="5" xr3:uid="{C7E34D0C-60E1-47A8-A8BB-3662A44CE676}" name="Meio de Pagamento" dataDxfId="279"/>
    <tableColumn id="6" xr3:uid="{7536D6B3-3E92-480A-8A80-3444F630A829}" name="Data de Vencimento" dataDxfId="278"/>
    <tableColumn id="7" xr3:uid="{858F13BB-52E4-4183-BE6A-FEE555B09768}" name="Status" dataDxfId="277"/>
    <tableColumn id="8" xr3:uid="{D7D46AE5-C6EC-4B5E-B73E-F64DCE9A0FF0}" name="Valor Previsto" dataDxfId="276"/>
    <tableColumn id="9" xr3:uid="{128A5C02-0F75-48C8-8925-7721E406F4CE}" name="Valor efetivo" dataDxfId="275"/>
    <tableColumn id="10" xr3:uid="{D7762FEB-732A-4B2F-93B3-DB28FE4E0F50}" name="Diferença" dataDxfId="274">
      <calculatedColumnFormula>J14-I14</calculatedColumnFormula>
    </tableColumn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B6F2B38-D2C5-492C-AFEA-BE18CD2E5FD8}" name="Tabela3131619222528313437" displayName="Tabela3131619222528313437" ref="B33:K39" totalsRowShown="0" headerRowDxfId="273" dataDxfId="272" tableBorderDxfId="271">
  <autoFilter ref="B33:K39" xr:uid="{BF2E6B28-0C9D-4C12-A664-D9C97C5EF7EA}"/>
  <tableColumns count="10">
    <tableColumn id="1" xr3:uid="{9FA00942-63A8-4305-80EC-7DA85F4382FD}" name="Descrição" dataDxfId="270"/>
    <tableColumn id="2" xr3:uid="{199E956A-A38D-4C7A-BB7F-EA8A4F901B01}" name="Categoria" dataDxfId="269"/>
    <tableColumn id="3" xr3:uid="{C5D8FD30-1496-4398-93A5-B77754FA0715}" name="Quem investe" dataDxfId="268"/>
    <tableColumn id="4" xr3:uid="{4914B990-6617-4F78-A41C-150978117B9B}" name="Recorrência" dataDxfId="267"/>
    <tableColumn id="5" xr3:uid="{D4178039-FAB7-4F01-90F0-CA7BC495C6F8}" name="Meio de Pagamento" dataDxfId="266"/>
    <tableColumn id="6" xr3:uid="{5D218881-E839-44A4-8D91-9035BC3568C1}" name="Data Prevista" dataDxfId="265"/>
    <tableColumn id="7" xr3:uid="{D57BF4F3-AFEE-47F2-A11F-9E5FD9897061}" name="Status" dataDxfId="264"/>
    <tableColumn id="8" xr3:uid="{EF226DD5-D7E2-4BB5-8077-28DC579291CF}" name="Aporte previsto" dataDxfId="263"/>
    <tableColumn id="9" xr3:uid="{7BDD8888-309C-4CF9-B494-767D6AFF822A}" name="Aporte realizado" dataDxfId="262"/>
    <tableColumn id="10" xr3:uid="{8897C7F3-2466-4E71-BC42-1D065DB3E2AE}" name="Diferença" dataDxfId="261">
      <calculatedColumnFormula>J34-I34</calculatedColumnFormula>
    </tableColumn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FD6BBA-42A2-4085-BEA1-F0F7C663CAF5}" name="Tabela111141720232629323538" displayName="Tabela111141720232629323538" ref="B4:K8" totalsRowShown="0" headerRowDxfId="260" dataDxfId="259" tableBorderDxfId="258">
  <autoFilter ref="B4:K8" xr:uid="{02B4E3DA-E033-4976-8598-A649B0D4EF4A}"/>
  <tableColumns count="10">
    <tableColumn id="1" xr3:uid="{B2C5B020-0494-4713-A6C9-578600F5B528}" name="Descrição" dataDxfId="257"/>
    <tableColumn id="2" xr3:uid="{D6B6BD07-8CCF-4906-9A8F-66D00C178BF8}" name="Categoria" dataDxfId="256"/>
    <tableColumn id="3" xr3:uid="{169EEE07-BEF7-4B0A-B062-5F9F85DC19CD}" name="Quem recebe" dataDxfId="255"/>
    <tableColumn id="4" xr3:uid="{0042656F-5FBC-469B-9D09-03B7AFB216CB}" name="Tipo da Receita" dataDxfId="254"/>
    <tableColumn id="5" xr3:uid="{DD6FD6B6-6AB1-4020-BA6C-AB61E58B76D9}" name="Meio de Pagamento" dataDxfId="253"/>
    <tableColumn id="6" xr3:uid="{A2B3F3AD-30CD-405B-BFEE-8446D002C098}" name="Data Prevista" dataDxfId="252"/>
    <tableColumn id="7" xr3:uid="{FC921E3C-D5C5-4E1A-AD3F-C7069A3BC602}" name="Status" dataDxfId="251"/>
    <tableColumn id="8" xr3:uid="{2120D7B1-7C28-4270-9FC3-6ECC3A01F002}" name="Valor Previsto" dataDxfId="250"/>
    <tableColumn id="9" xr3:uid="{2A015E00-5ED4-4573-8D08-D1101B568E72}" name="Valor efetivo" dataDxfId="249"/>
    <tableColumn id="10" xr3:uid="{22811039-85CC-4E94-975C-6DDC681D695B}" name="Diferença" dataDxfId="248">
      <calculatedColumnFormula>J5-I5</calculatedColumnFormula>
    </tableColumn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A340EA1-F1E2-4A0D-917A-9485C6A68B7D}" name="Tabela212151821242730333639" displayName="Tabela212151821242730333639" ref="B13:K28" totalsRowShown="0" headerRowDxfId="247" dataDxfId="246" tableBorderDxfId="245">
  <autoFilter ref="B13:K28" xr:uid="{F65A0A6C-CE0C-4FBF-9523-F866F1F217F6}"/>
  <tableColumns count="10">
    <tableColumn id="1" xr3:uid="{81939B7A-EB11-4F70-B036-B5DC455239C5}" name="Descrição" dataDxfId="244"/>
    <tableColumn id="2" xr3:uid="{62147039-B56F-45F5-8077-D4B6A22B4446}" name="Categoria" dataDxfId="243"/>
    <tableColumn id="3" xr3:uid="{D25B2268-B87B-429F-B4A4-08EC3F7D6249}" name="Quem paga" dataDxfId="242"/>
    <tableColumn id="4" xr3:uid="{F7A48BD4-2982-4CF8-96F6-D85ED8206753}" name="Tipo de Despesa" dataDxfId="241"/>
    <tableColumn id="5" xr3:uid="{C5831E86-317C-472D-99F3-C51F46A95D86}" name="Meio de Pagamento" dataDxfId="240"/>
    <tableColumn id="6" xr3:uid="{5B07ACB8-2AF7-483E-B9A0-3FBF825E53B7}" name="Data de Vencimento" dataDxfId="239"/>
    <tableColumn id="7" xr3:uid="{DFC67145-4CA5-4FC4-9C06-0213B4F4594E}" name="Status" dataDxfId="238"/>
    <tableColumn id="8" xr3:uid="{1447B2A6-6AE6-42D9-8A69-65E52AC98DFC}" name="Valor Previsto" dataDxfId="237"/>
    <tableColumn id="9" xr3:uid="{21D886F8-7014-4EF6-B8FA-5B62ACECAA69}" name="Valor efetivo" dataDxfId="236"/>
    <tableColumn id="10" xr3:uid="{B9095F7E-12B9-4FAD-9071-C11B515D20B3}" name="Diferença" dataDxfId="235">
      <calculatedColumnFormula>J14-I14</calculatedColumnFormula>
    </tableColumn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1958336-B653-47FD-9A3F-E28B4280C08A}" name="Tabela313161922252831343740" displayName="Tabela313161922252831343740" ref="B33:K39" totalsRowShown="0" headerRowDxfId="234" dataDxfId="233" tableBorderDxfId="232">
  <autoFilter ref="B33:K39" xr:uid="{BF2E6B28-0C9D-4C12-A664-D9C97C5EF7EA}"/>
  <tableColumns count="10">
    <tableColumn id="1" xr3:uid="{6776992B-76F2-477E-B3AD-05CD97E5EFCC}" name="Descrição" dataDxfId="231"/>
    <tableColumn id="2" xr3:uid="{E9FA8D33-E14F-4ABF-A568-7FCA816FA823}" name="Categoria" dataDxfId="230"/>
    <tableColumn id="3" xr3:uid="{93EDF63A-64C8-47F0-94AE-78417A173283}" name="Quem investe" dataDxfId="229"/>
    <tableColumn id="4" xr3:uid="{2535161A-D8D6-4875-BA08-D77D6D0263DF}" name="Recorrência" dataDxfId="228"/>
    <tableColumn id="5" xr3:uid="{F08D687B-E79F-45F5-9B62-A8362B8B3FB6}" name="Meio de Pagamento" dataDxfId="227"/>
    <tableColumn id="6" xr3:uid="{1468B7D0-032F-4F28-A53C-43DF91C05EC5}" name="Data Prevista" dataDxfId="226"/>
    <tableColumn id="7" xr3:uid="{19D791D4-BB35-4FFE-974C-11F09485D3D7}" name="Status" dataDxfId="225"/>
    <tableColumn id="8" xr3:uid="{ABCEE605-9EF0-4EDD-896C-8999F32B1EF2}" name="Aporte previsto" dataDxfId="224"/>
    <tableColumn id="9" xr3:uid="{1FE6457A-BFBA-4990-B117-7770DA712571}" name="Aporte realizado" dataDxfId="223"/>
    <tableColumn id="10" xr3:uid="{3F87073E-418A-48AC-A170-9DFD2C8425BE}" name="Diferença" dataDxfId="222">
      <calculatedColumnFormula>J34-I34</calculatedColumnFormula>
    </tableColumn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CFCFF5E-4774-4E49-81F2-34150CC9AC73}" name="Tabela11114172023262932353841" displayName="Tabela11114172023262932353841" ref="B4:K8" totalsRowShown="0" headerRowDxfId="221" dataDxfId="220" tableBorderDxfId="219">
  <autoFilter ref="B4:K8" xr:uid="{02B4E3DA-E033-4976-8598-A649B0D4EF4A}"/>
  <tableColumns count="10">
    <tableColumn id="1" xr3:uid="{7E71CAB2-73C1-45B1-84A8-52BB2B34E884}" name="Descrição" dataDxfId="218"/>
    <tableColumn id="2" xr3:uid="{91ACB511-DA5A-41CD-8211-CB9C65012AEA}" name="Categoria" dataDxfId="217"/>
    <tableColumn id="3" xr3:uid="{7517E72E-099F-43E2-9EEB-24D90FB00986}" name="Quem recebe" dataDxfId="216"/>
    <tableColumn id="4" xr3:uid="{9C321587-F13B-44A9-94F8-B2FF37395503}" name="Tipo da Receita" dataDxfId="215"/>
    <tableColumn id="5" xr3:uid="{13E1D91D-C585-4329-A870-09F0481C4C54}" name="Meio de Pagamento" dataDxfId="214"/>
    <tableColumn id="6" xr3:uid="{CCF2E033-3A1C-4065-A939-5A4BFF6D88FE}" name="Data Prevista" dataDxfId="213"/>
    <tableColumn id="7" xr3:uid="{7CA1FB61-15B4-4AEC-A341-281E856E5337}" name="Status" dataDxfId="212"/>
    <tableColumn id="8" xr3:uid="{E12BE111-2F44-4124-A639-C0A5491598CD}" name="Valor Previsto" dataDxfId="211"/>
    <tableColumn id="9" xr3:uid="{DB88CDF5-4CEA-4451-86C1-DA496C97C147}" name="Valor efetivo" dataDxfId="210"/>
    <tableColumn id="10" xr3:uid="{9884733E-B80F-4E80-9B31-54AB399BF1FF}" name="Diferença" dataDxfId="209">
      <calculatedColumnFormula>J5-I5</calculatedColumnFormula>
    </tableColumn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3E832A8-DC2F-40BC-8D94-DBBBB6EA9285}" name="Tabela21215182124273033363942" displayName="Tabela21215182124273033363942" ref="B13:K28" totalsRowShown="0" headerRowDxfId="208" dataDxfId="207" tableBorderDxfId="206">
  <autoFilter ref="B13:K28" xr:uid="{F65A0A6C-CE0C-4FBF-9523-F866F1F217F6}"/>
  <tableColumns count="10">
    <tableColumn id="1" xr3:uid="{E7ED46B5-DC0C-43F6-B251-400F06F8F86D}" name="Descrição" dataDxfId="205"/>
    <tableColumn id="2" xr3:uid="{200E7121-E17A-41CB-BBB3-5A9F845B0032}" name="Categoria" dataDxfId="204"/>
    <tableColumn id="3" xr3:uid="{810ED737-5E24-40FC-8166-E329E322A67A}" name="Quem paga" dataDxfId="203"/>
    <tableColumn id="4" xr3:uid="{7907051D-8511-45CE-B1EA-C31DE62AB8B0}" name="Tipo de Despesa" dataDxfId="202"/>
    <tableColumn id="5" xr3:uid="{7BD11D4A-9125-4901-88B4-9F66484D5B12}" name="Meio de Pagamento" dataDxfId="201"/>
    <tableColumn id="6" xr3:uid="{228B8D6B-A14E-49B7-B7DC-1BB857BF6E12}" name="Data de Vencimento" dataDxfId="200"/>
    <tableColumn id="7" xr3:uid="{BB4D4B70-1E25-4542-9466-8A083E1AA47E}" name="Status" dataDxfId="199"/>
    <tableColumn id="8" xr3:uid="{562459C3-BAF7-4F00-89B0-CB1FF0DE9E22}" name="Valor Previsto" dataDxfId="198"/>
    <tableColumn id="9" xr3:uid="{05B78DA4-B126-498D-8015-D2D7D36CE2F6}" name="Valor efetivo" dataDxfId="197"/>
    <tableColumn id="10" xr3:uid="{C7F6BCAA-F775-4C07-BD59-CB4CF4AC02D4}" name="Diferença" dataDxfId="196">
      <calculatedColumnFormula>J14-I14</calculatedColumnFormula>
    </tableColumn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EC096C7-2964-4AAB-9E1A-35E3FA663666}" name="Tabela31316192225283134374043" displayName="Tabela31316192225283134374043" ref="B33:K39" totalsRowShown="0" headerRowDxfId="195" dataDxfId="194" tableBorderDxfId="193">
  <autoFilter ref="B33:K39" xr:uid="{BF2E6B28-0C9D-4C12-A664-D9C97C5EF7EA}"/>
  <tableColumns count="10">
    <tableColumn id="1" xr3:uid="{8E37638A-5CBD-4532-B64E-B67928C907D1}" name="Descrição" dataDxfId="192"/>
    <tableColumn id="2" xr3:uid="{853DF692-EBDC-4966-A9D7-771FDD305F49}" name="Categoria" dataDxfId="191"/>
    <tableColumn id="3" xr3:uid="{E6739BA8-777D-43C0-99FC-4E91DDD4E413}" name="Quem investe" dataDxfId="190"/>
    <tableColumn id="4" xr3:uid="{1288D9E4-14C8-4A38-B786-9B3094C982CE}" name="Recorrência" dataDxfId="189"/>
    <tableColumn id="5" xr3:uid="{D4019E3E-043F-4C39-B6C7-49C5BCA8B1E6}" name="Meio de Pagamento" dataDxfId="188"/>
    <tableColumn id="6" xr3:uid="{60DF00BC-357F-40FC-88C9-667252D42152}" name="Data Prevista" dataDxfId="187"/>
    <tableColumn id="7" xr3:uid="{7EDE78B9-1748-48FE-98E4-2D0ADC13FCC9}" name="Status" dataDxfId="186"/>
    <tableColumn id="8" xr3:uid="{85C96CFE-F695-41C4-BAAD-3DEBAB5AA951}" name="Aporte previsto" dataDxfId="185"/>
    <tableColumn id="9" xr3:uid="{63C2FBCF-3102-4E2D-BE17-4F06AD43B0C4}" name="Aporte realizado" dataDxfId="184"/>
    <tableColumn id="10" xr3:uid="{5743EDAC-1256-42D9-BD6E-B2D767AACAD0}" name="Diferença" dataDxfId="183">
      <calculatedColumnFormula>J34-I34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table" Target="../tables/table3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AED8-9709-4FBD-A075-3C6D6BA9512E}">
  <dimension ref="C33:H33"/>
  <sheetViews>
    <sheetView showGridLines="0" zoomScaleNormal="100" workbookViewId="0">
      <selection activeCell="P30" sqref="P30"/>
    </sheetView>
  </sheetViews>
  <sheetFormatPr defaultRowHeight="14.4" x14ac:dyDescent="0.3"/>
  <sheetData>
    <row r="33" spans="3:8" ht="23.4" x14ac:dyDescent="0.45">
      <c r="C33" s="35"/>
      <c r="D33" s="102"/>
      <c r="E33" s="102"/>
      <c r="F33" s="102"/>
      <c r="G33" s="102"/>
      <c r="H33" s="102"/>
    </row>
  </sheetData>
  <sheetProtection algorithmName="SHA-512" hashValue="AzjxdT49u0n2Res0/jeEEwDVc4nxfPbxjearrdThSgwYst7JOubRL3sxz+d8wTa97DUBwFhnPOK74alDxPkbew==" saltValue="DRJ1ANKoewy1Fvde/sjrDA==" spinCount="100000" sheet="1"/>
  <mergeCells count="1">
    <mergeCell ref="D33:H3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C001-D443-4272-B91E-0351378863CA}">
  <dimension ref="A1:Q23"/>
  <sheetViews>
    <sheetView showGridLines="0" tabSelected="1" zoomScale="85" zoomScaleNormal="85" workbookViewId="0">
      <selection activeCell="L3" sqref="L3"/>
    </sheetView>
  </sheetViews>
  <sheetFormatPr defaultRowHeight="14.4" x14ac:dyDescent="0.3"/>
  <cols>
    <col min="1" max="1" width="22.5546875" customWidth="1"/>
    <col min="2" max="2" width="18.5546875" bestFit="1" customWidth="1"/>
    <col min="3" max="14" width="15.33203125" bestFit="1" customWidth="1"/>
    <col min="15" max="15" width="9.88671875" bestFit="1" customWidth="1"/>
  </cols>
  <sheetData>
    <row r="1" spans="1:17" ht="55.2" customHeight="1" x14ac:dyDescent="0.3">
      <c r="C1" s="98" t="s">
        <v>0</v>
      </c>
      <c r="D1" s="99" t="s">
        <v>1</v>
      </c>
      <c r="E1" s="98" t="s">
        <v>2</v>
      </c>
      <c r="F1" s="99" t="s">
        <v>3</v>
      </c>
      <c r="G1" s="98" t="s">
        <v>4</v>
      </c>
      <c r="H1" s="99" t="s">
        <v>5</v>
      </c>
      <c r="I1" s="98" t="s">
        <v>6</v>
      </c>
      <c r="J1" s="99" t="s">
        <v>7</v>
      </c>
      <c r="K1" s="98" t="s">
        <v>8</v>
      </c>
      <c r="L1" s="99" t="s">
        <v>9</v>
      </c>
      <c r="M1" s="98" t="s">
        <v>10</v>
      </c>
      <c r="N1" s="100" t="s">
        <v>11</v>
      </c>
      <c r="Q1" s="101">
        <v>1</v>
      </c>
    </row>
    <row r="2" spans="1:17" ht="15.6" x14ac:dyDescent="0.3">
      <c r="A2" s="103" t="s">
        <v>12</v>
      </c>
      <c r="B2" s="26" t="s">
        <v>13</v>
      </c>
      <c r="C2" s="27">
        <f>Jan!$J9</f>
        <v>0</v>
      </c>
      <c r="D2" s="27">
        <f>Fev!$J9</f>
        <v>0</v>
      </c>
      <c r="E2" s="27">
        <f>Mar!$J9</f>
        <v>0</v>
      </c>
      <c r="F2" s="27">
        <f>Abr!$J9</f>
        <v>0</v>
      </c>
      <c r="G2" s="27">
        <f>Mai!$J9</f>
        <v>0</v>
      </c>
      <c r="H2" s="27">
        <f>Jun!$J9</f>
        <v>0</v>
      </c>
      <c r="I2" s="27">
        <f>Jul!$J9</f>
        <v>0</v>
      </c>
      <c r="J2" s="27">
        <f>Ago!$J9</f>
        <v>0</v>
      </c>
      <c r="K2" s="27">
        <f>Set!$J9</f>
        <v>0</v>
      </c>
      <c r="L2" s="27">
        <f>Out!$J9</f>
        <v>0</v>
      </c>
      <c r="M2" s="27">
        <f>Nov!$J9</f>
        <v>0</v>
      </c>
      <c r="N2" s="27">
        <f>Dez!$J9</f>
        <v>0</v>
      </c>
    </row>
    <row r="3" spans="1:17" ht="14.4" customHeight="1" x14ac:dyDescent="0.3">
      <c r="A3" s="103"/>
      <c r="B3" s="6" t="s">
        <v>14</v>
      </c>
      <c r="C3" s="18">
        <f>Jan!$I9</f>
        <v>0</v>
      </c>
      <c r="D3" s="18">
        <f>Fev!$I9</f>
        <v>0</v>
      </c>
      <c r="E3" s="18">
        <f>Mar!$I9</f>
        <v>0</v>
      </c>
      <c r="F3" s="18">
        <f>Abr!$I9</f>
        <v>0</v>
      </c>
      <c r="G3" s="18">
        <f>Mai!$I9</f>
        <v>0</v>
      </c>
      <c r="H3" s="18">
        <f>Jun!$I9</f>
        <v>0</v>
      </c>
      <c r="I3" s="18">
        <f>Jul!$I9</f>
        <v>0</v>
      </c>
      <c r="J3" s="18">
        <f>Ago!$I9</f>
        <v>0</v>
      </c>
      <c r="K3" s="18">
        <f>Set!$I9</f>
        <v>0</v>
      </c>
      <c r="L3" s="18">
        <f>Out!$I9</f>
        <v>0</v>
      </c>
      <c r="M3" s="18">
        <f>Nov!$I9</f>
        <v>0</v>
      </c>
      <c r="N3" s="18">
        <f>Dez!$I9</f>
        <v>0</v>
      </c>
    </row>
    <row r="4" spans="1:17" ht="14.4" customHeight="1" x14ac:dyDescent="0.3">
      <c r="A4" s="103"/>
      <c r="B4" s="7" t="s">
        <v>15</v>
      </c>
      <c r="C4" s="19">
        <f>C3-C2</f>
        <v>0</v>
      </c>
      <c r="D4" s="15">
        <f>D3-D2</f>
        <v>0</v>
      </c>
      <c r="E4" s="25">
        <f t="shared" ref="E4:N4" si="0">E3-E2</f>
        <v>0</v>
      </c>
      <c r="F4" s="15">
        <f t="shared" si="0"/>
        <v>0</v>
      </c>
      <c r="G4" s="25">
        <f t="shared" si="0"/>
        <v>0</v>
      </c>
      <c r="H4" s="15">
        <f t="shared" si="0"/>
        <v>0</v>
      </c>
      <c r="I4" s="25">
        <f t="shared" si="0"/>
        <v>0</v>
      </c>
      <c r="J4" s="15">
        <f t="shared" si="0"/>
        <v>0</v>
      </c>
      <c r="K4" s="25">
        <f t="shared" si="0"/>
        <v>0</v>
      </c>
      <c r="L4" s="15">
        <f t="shared" si="0"/>
        <v>0</v>
      </c>
      <c r="M4" s="25">
        <f t="shared" si="0"/>
        <v>0</v>
      </c>
      <c r="N4" s="16">
        <f t="shared" si="0"/>
        <v>0</v>
      </c>
    </row>
    <row r="5" spans="1:17" ht="13.95" customHeight="1" x14ac:dyDescent="0.35">
      <c r="A5" s="97"/>
    </row>
    <row r="6" spans="1:17" ht="15.6" x14ac:dyDescent="0.3">
      <c r="A6" s="103" t="s">
        <v>16</v>
      </c>
      <c r="B6" s="26" t="s">
        <v>13</v>
      </c>
      <c r="C6" s="27">
        <f>SUMIF(Jan!$E14:$E28,"Fixo",Jan!$J14:$J28)</f>
        <v>0</v>
      </c>
      <c r="D6" s="27">
        <f>SUMIF(Fev!$E14:$E28,"Fixo",Fev!$J14:$J28)</f>
        <v>0</v>
      </c>
      <c r="E6" s="27">
        <f>SUMIF(Mar!$E14:$E28,"Fixo",Mar!$J14:$J28)</f>
        <v>0</v>
      </c>
      <c r="F6" s="27">
        <f>SUMIF(Abr!$E14:$E28,"Fixo",Abr!$J14:$J28)</f>
        <v>0</v>
      </c>
      <c r="G6" s="27">
        <f>SUMIF(Mai!$E14:$E28,"Fixo",Mai!$J14:$J28)</f>
        <v>0</v>
      </c>
      <c r="H6" s="27">
        <f>SUMIF(Jun!$E14:$E28,"Fixo",Jun!$J14:$J28)</f>
        <v>0</v>
      </c>
      <c r="I6" s="27">
        <f>SUMIF(Jul!$E14:$E28,"Fixo",Jul!$J14:$J28)</f>
        <v>0</v>
      </c>
      <c r="J6" s="27">
        <f>SUMIF(Ago!$E14:$E28,"Fixo",Ago!$J14:$J28)</f>
        <v>0</v>
      </c>
      <c r="K6" s="27">
        <f>SUMIF(Set!$E14:$E28,"Fixo",Set!$J14:$J28)</f>
        <v>0</v>
      </c>
      <c r="L6" s="27">
        <f>SUMIF(Out!$E14:$E28,"Fixo",Out!$J14:$J28)</f>
        <v>0</v>
      </c>
      <c r="M6" s="27">
        <f>SUMIF(Nov!$E14:$E28,"Fixo",Nov!$J14:$J28)</f>
        <v>0</v>
      </c>
      <c r="N6" s="27">
        <f>SUMIF(Dez!$E14:$E28,"Fixo",Dez!$J14:$J28)</f>
        <v>0</v>
      </c>
    </row>
    <row r="7" spans="1:17" ht="15.6" x14ac:dyDescent="0.3">
      <c r="A7" s="103"/>
      <c r="B7" s="6" t="s">
        <v>14</v>
      </c>
      <c r="C7" s="32">
        <f>SUMIF(Jan!$E14:$E28,"Fixo",Jan!$I14:$I28)</f>
        <v>0</v>
      </c>
      <c r="D7" s="32">
        <f>SUMIF(Fev!$E14:$E28,"Fixo",Fev!$I14:$I28)</f>
        <v>0</v>
      </c>
      <c r="E7" s="32">
        <f>SUMIF(Mar!$E14:$E28,"Fixo",Mar!$I14:$I28)</f>
        <v>0</v>
      </c>
      <c r="F7" s="32">
        <f>SUMIF(Abr!$E14:$E28,"Fixo",Abr!$I14:$I28)</f>
        <v>0</v>
      </c>
      <c r="G7" s="32">
        <f>SUMIF(Mai!$E14:$E28,"Fixo",Mai!$I14:$I28)</f>
        <v>0</v>
      </c>
      <c r="H7" s="32">
        <f>SUMIF(Jun!$E14:$E28,"Fixo",Jun!$I14:$I28)</f>
        <v>0</v>
      </c>
      <c r="I7" s="32">
        <f>SUMIF(Jul!$E14:$E28,"Fixo",Jul!$I14:$I28)</f>
        <v>0</v>
      </c>
      <c r="J7" s="32">
        <f>SUMIF(Ago!$E14:$E28,"Fixo",Ago!$I14:$I28)</f>
        <v>0</v>
      </c>
      <c r="K7" s="32">
        <f>SUMIF(Set!$E14:$E28,"Fixo",Set!$I14:$I28)</f>
        <v>0</v>
      </c>
      <c r="L7" s="32">
        <f>SUMIF(Out!$E14:$E28,"Fixo",Out!$I14:$I28)</f>
        <v>0</v>
      </c>
      <c r="M7" s="32">
        <f>SUMIF(Nov!$E14:$E28,"Fixo",Nov!$I14:$I28)</f>
        <v>0</v>
      </c>
      <c r="N7" s="32">
        <f>SUMIF(Dez!$E14:$E28,"Fixo",Dez!$I14:$I28)</f>
        <v>0</v>
      </c>
    </row>
    <row r="8" spans="1:17" x14ac:dyDescent="0.3">
      <c r="A8" s="103"/>
      <c r="B8" s="8" t="s">
        <v>15</v>
      </c>
      <c r="C8" s="20">
        <f>C6-C7</f>
        <v>0</v>
      </c>
      <c r="D8" s="9">
        <f t="shared" ref="D8:N8" si="1">D6-D7</f>
        <v>0</v>
      </c>
      <c r="E8" s="20">
        <f t="shared" si="1"/>
        <v>0</v>
      </c>
      <c r="F8" s="9">
        <f t="shared" si="1"/>
        <v>0</v>
      </c>
      <c r="G8" s="20">
        <f t="shared" si="1"/>
        <v>0</v>
      </c>
      <c r="H8" s="9">
        <f t="shared" si="1"/>
        <v>0</v>
      </c>
      <c r="I8" s="20">
        <f t="shared" si="1"/>
        <v>0</v>
      </c>
      <c r="J8" s="9">
        <f t="shared" si="1"/>
        <v>0</v>
      </c>
      <c r="K8" s="20">
        <f t="shared" si="1"/>
        <v>0</v>
      </c>
      <c r="L8" s="9">
        <f t="shared" si="1"/>
        <v>0</v>
      </c>
      <c r="M8" s="20">
        <f t="shared" si="1"/>
        <v>0</v>
      </c>
      <c r="N8" s="10">
        <f t="shared" si="1"/>
        <v>0</v>
      </c>
    </row>
    <row r="9" spans="1:17" x14ac:dyDescent="0.3">
      <c r="A9" s="103"/>
      <c r="B9" s="7" t="s">
        <v>17</v>
      </c>
      <c r="C9" s="21">
        <f>IFERROR(((C$6*$Q$1)/C$2),0)</f>
        <v>0</v>
      </c>
      <c r="D9" s="21">
        <f t="shared" ref="D9:N9" si="2">IFERROR(((D$6*$Q$1)/D$2),0)</f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1">
        <f t="shared" si="2"/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1">
        <f t="shared" si="2"/>
        <v>0</v>
      </c>
    </row>
    <row r="10" spans="1:17" ht="18" x14ac:dyDescent="0.35">
      <c r="A10" s="97"/>
    </row>
    <row r="11" spans="1:17" ht="15.6" x14ac:dyDescent="0.3">
      <c r="A11" s="103" t="s">
        <v>18</v>
      </c>
      <c r="B11" s="26" t="s">
        <v>13</v>
      </c>
      <c r="C11" s="28">
        <f>SUMIF(Jan!$E14:$E28,"Variável",Jan!$J14:$J28)</f>
        <v>0</v>
      </c>
      <c r="D11" s="28">
        <f>SUMIF(Fev!$E14:$E28,"Variável",Fev!$J14:$J28)</f>
        <v>0</v>
      </c>
      <c r="E11" s="28">
        <f>SUMIF(Mar!$E14:$E28,"Variável",Mar!$J14:$J28)</f>
        <v>0</v>
      </c>
      <c r="F11" s="28">
        <f>SUMIF(Abr!$E14:$E28,"Variável",Abr!$J14:$J28)</f>
        <v>0</v>
      </c>
      <c r="G11" s="28">
        <f>SUMIF(Mai!$E14:$E28,"Variável",Mai!$J14:$J28)</f>
        <v>0</v>
      </c>
      <c r="H11" s="28">
        <f>SUMIF(Jun!$E14:$E28,"Variável",Jun!$J14:$J28)</f>
        <v>0</v>
      </c>
      <c r="I11" s="28">
        <f>SUMIF(Jul!$E14:$E28,"Variável",Jul!$J14:$J28)</f>
        <v>0</v>
      </c>
      <c r="J11" s="28">
        <f>SUMIF(Ago!$E14:$E28,"Variável",Ago!$J14:$J28)</f>
        <v>0</v>
      </c>
      <c r="K11" s="28">
        <f>SUMIF(Set!$E14:$E28,"Variável",Set!$J14:$J28)</f>
        <v>0</v>
      </c>
      <c r="L11" s="28">
        <f>SUMIF(Out!$E14:$E28,"Variável",Out!$J14:$J28)</f>
        <v>0</v>
      </c>
      <c r="M11" s="28">
        <f>SUMIF(Nov!$E14:$E28,"Variável",Nov!$J14:$J28)</f>
        <v>0</v>
      </c>
      <c r="N11" s="28">
        <f>SUMIF(Dez!$E14:$E28,"Variável",Dez!$J14:$J28)</f>
        <v>0</v>
      </c>
    </row>
    <row r="12" spans="1:17" x14ac:dyDescent="0.3">
      <c r="A12" s="103"/>
      <c r="B12" s="6" t="s">
        <v>14</v>
      </c>
      <c r="C12" s="22">
        <f>SUMIF(Jan!$E14:$E28,"Variável",Jan!$I14:$I28)</f>
        <v>0</v>
      </c>
      <c r="D12" s="22">
        <f>SUMIF(Fev!$E14:$E28,"Variável",Fev!$I14:$I28)</f>
        <v>0</v>
      </c>
      <c r="E12" s="22">
        <f>SUMIF(Mar!$E14:$E28,"Variável",Mar!$I14:$I28)</f>
        <v>0</v>
      </c>
      <c r="F12" s="22">
        <f>SUMIF(Abr!$E14:$E28,"Variável",Abr!$I14:$I28)</f>
        <v>0</v>
      </c>
      <c r="G12" s="22">
        <f>SUMIF(Mai!$E14:$E28,"Variável",Mai!$I14:$I28)</f>
        <v>0</v>
      </c>
      <c r="H12" s="22">
        <f>SUMIF(Jun!$E14:$E28,"Variável",Jun!$I14:$I28)</f>
        <v>0</v>
      </c>
      <c r="I12" s="22">
        <f>SUMIF(Jul!$E14:$E28,"Variável",Jul!$I14:$I28)</f>
        <v>0</v>
      </c>
      <c r="J12" s="22">
        <f>SUMIF(Ago!$E14:$E28,"Variável",Ago!$I14:$I28)</f>
        <v>0</v>
      </c>
      <c r="K12" s="22">
        <f>SUMIF(Set!$E14:$E28,"Variável",Set!$I14:$I28)</f>
        <v>0</v>
      </c>
      <c r="L12" s="22">
        <f>SUMIF(Out!$E14:$E28,"Variável",Out!$I14:$I28)</f>
        <v>0</v>
      </c>
      <c r="M12" s="22">
        <f>SUMIF(Nov!$E14:$E28,"Variável",Nov!$I14:$I28)</f>
        <v>0</v>
      </c>
      <c r="N12" s="22">
        <f>SUMIF(Dez!$E14:$E28,"Variável",Dez!$I14:$I28)</f>
        <v>0</v>
      </c>
    </row>
    <row r="13" spans="1:17" x14ac:dyDescent="0.3">
      <c r="A13" s="103"/>
      <c r="B13" s="11" t="s">
        <v>15</v>
      </c>
      <c r="C13" s="22">
        <f>C11-C12</f>
        <v>0</v>
      </c>
      <c r="D13" s="12"/>
      <c r="E13" s="22">
        <f t="shared" ref="E13:N13" si="3">E11-E12</f>
        <v>0</v>
      </c>
      <c r="F13" s="12">
        <f t="shared" si="3"/>
        <v>0</v>
      </c>
      <c r="G13" s="22">
        <f t="shared" si="3"/>
        <v>0</v>
      </c>
      <c r="H13" s="12">
        <f t="shared" si="3"/>
        <v>0</v>
      </c>
      <c r="I13" s="22">
        <f t="shared" si="3"/>
        <v>0</v>
      </c>
      <c r="J13" s="12">
        <f t="shared" si="3"/>
        <v>0</v>
      </c>
      <c r="K13" s="22">
        <f t="shared" si="3"/>
        <v>0</v>
      </c>
      <c r="L13" s="12">
        <f t="shared" si="3"/>
        <v>0</v>
      </c>
      <c r="M13" s="22">
        <f t="shared" si="3"/>
        <v>0</v>
      </c>
      <c r="N13" s="13">
        <f t="shared" si="3"/>
        <v>0</v>
      </c>
    </row>
    <row r="14" spans="1:17" x14ac:dyDescent="0.3">
      <c r="A14" s="103"/>
      <c r="B14" s="7" t="s">
        <v>17</v>
      </c>
      <c r="C14" s="23">
        <f>IFERROR(((C$11*$Q$1)/C$2),0)</f>
        <v>0</v>
      </c>
      <c r="D14" s="23">
        <f t="shared" ref="D14:N14" si="4">IFERROR(((D$11*$Q$1)/D$2),0)</f>
        <v>0</v>
      </c>
      <c r="E14" s="23">
        <f t="shared" si="4"/>
        <v>0</v>
      </c>
      <c r="F14" s="23">
        <f t="shared" si="4"/>
        <v>0</v>
      </c>
      <c r="G14" s="23">
        <f t="shared" si="4"/>
        <v>0</v>
      </c>
      <c r="H14" s="23">
        <f t="shared" si="4"/>
        <v>0</v>
      </c>
      <c r="I14" s="23">
        <f t="shared" si="4"/>
        <v>0</v>
      </c>
      <c r="J14" s="23">
        <f t="shared" si="4"/>
        <v>0</v>
      </c>
      <c r="K14" s="23">
        <f t="shared" si="4"/>
        <v>0</v>
      </c>
      <c r="L14" s="23">
        <f t="shared" si="4"/>
        <v>0</v>
      </c>
      <c r="M14" s="23">
        <f t="shared" si="4"/>
        <v>0</v>
      </c>
      <c r="N14" s="23">
        <f t="shared" si="4"/>
        <v>0</v>
      </c>
    </row>
    <row r="15" spans="1:17" ht="18" x14ac:dyDescent="0.35">
      <c r="A15" s="97"/>
    </row>
    <row r="16" spans="1:17" ht="15.6" x14ac:dyDescent="0.3">
      <c r="A16" s="103" t="s">
        <v>19</v>
      </c>
      <c r="B16" s="29" t="s">
        <v>20</v>
      </c>
      <c r="C16" s="30">
        <f>Jan!$J40</f>
        <v>0</v>
      </c>
      <c r="D16" s="30">
        <f>Fev!$J40</f>
        <v>0</v>
      </c>
      <c r="E16" s="30">
        <f>Mar!$J40</f>
        <v>0</v>
      </c>
      <c r="F16" s="30">
        <f>Abr!$J40</f>
        <v>0</v>
      </c>
      <c r="G16" s="30">
        <f>Mai!$J40</f>
        <v>0</v>
      </c>
      <c r="H16" s="30">
        <f>Jun!$J40</f>
        <v>0</v>
      </c>
      <c r="I16" s="30">
        <f>Jul!$J40</f>
        <v>0</v>
      </c>
      <c r="J16" s="30">
        <f>Ago!$J40</f>
        <v>0</v>
      </c>
      <c r="K16" s="30">
        <f>Set!$J40</f>
        <v>0</v>
      </c>
      <c r="L16" s="30">
        <f>Out!$J40</f>
        <v>0</v>
      </c>
      <c r="M16" s="30">
        <f>Nov!$J40</f>
        <v>0</v>
      </c>
      <c r="N16" s="30">
        <f>Dez!$J40</f>
        <v>0</v>
      </c>
    </row>
    <row r="17" spans="1:14" x14ac:dyDescent="0.3">
      <c r="A17" s="103"/>
      <c r="B17" s="11" t="s">
        <v>21</v>
      </c>
      <c r="C17" s="22">
        <f>Jan!$I40</f>
        <v>0</v>
      </c>
      <c r="D17" s="22">
        <f>Fev!$I40</f>
        <v>0</v>
      </c>
      <c r="E17" s="22">
        <f>Mar!$I40</f>
        <v>0</v>
      </c>
      <c r="F17" s="22">
        <f>Abr!$I40</f>
        <v>0</v>
      </c>
      <c r="G17" s="22">
        <f>Mai!$I40</f>
        <v>0</v>
      </c>
      <c r="H17" s="22">
        <f>Jun!$I40</f>
        <v>0</v>
      </c>
      <c r="I17" s="22">
        <f>Jul!$I40</f>
        <v>0</v>
      </c>
      <c r="J17" s="22">
        <f>Ago!$I40</f>
        <v>0</v>
      </c>
      <c r="K17" s="22">
        <f>Set!$I40</f>
        <v>0</v>
      </c>
      <c r="L17" s="22">
        <f>Out!$I40</f>
        <v>0</v>
      </c>
      <c r="M17" s="22">
        <f>Nov!$I40</f>
        <v>0</v>
      </c>
      <c r="N17" s="22">
        <f>Dez!$I40</f>
        <v>0</v>
      </c>
    </row>
    <row r="18" spans="1:14" x14ac:dyDescent="0.3">
      <c r="A18" s="103"/>
      <c r="B18" s="11" t="s">
        <v>15</v>
      </c>
      <c r="C18" s="22">
        <f>C16-C17</f>
        <v>0</v>
      </c>
      <c r="D18" s="22">
        <f t="shared" ref="D18:N18" si="5">D16-D17</f>
        <v>0</v>
      </c>
      <c r="E18" s="22">
        <f t="shared" si="5"/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 t="shared" si="5"/>
        <v>0</v>
      </c>
    </row>
    <row r="19" spans="1:14" x14ac:dyDescent="0.3">
      <c r="A19" s="103"/>
      <c r="B19" s="7" t="s">
        <v>17</v>
      </c>
      <c r="C19" s="24">
        <f>IFERROR(((C$16*$Q$1)/C$2),0)</f>
        <v>0</v>
      </c>
      <c r="D19" s="24">
        <f t="shared" ref="D19:N19" si="6">IFERROR(((D$16*$Q$1)/D$2),0)</f>
        <v>0</v>
      </c>
      <c r="E19" s="24">
        <f t="shared" si="6"/>
        <v>0</v>
      </c>
      <c r="F19" s="24">
        <f t="shared" si="6"/>
        <v>0</v>
      </c>
      <c r="G19" s="24">
        <f t="shared" si="6"/>
        <v>0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4">
        <f t="shared" si="6"/>
        <v>0</v>
      </c>
      <c r="M19" s="24">
        <f t="shared" si="6"/>
        <v>0</v>
      </c>
      <c r="N19" s="24">
        <f t="shared" si="6"/>
        <v>0</v>
      </c>
    </row>
    <row r="20" spans="1:14" ht="18" x14ac:dyDescent="0.35">
      <c r="A20" s="1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ht="15.6" x14ac:dyDescent="0.3">
      <c r="A21" s="104" t="s">
        <v>22</v>
      </c>
      <c r="B21" s="31" t="s">
        <v>13</v>
      </c>
      <c r="C21" s="28">
        <f>C2-(C6+C11+C16)</f>
        <v>0</v>
      </c>
      <c r="D21" s="28">
        <f t="shared" ref="D21:N21" si="7">D2-(D6+D11+D16)</f>
        <v>0</v>
      </c>
      <c r="E21" s="28">
        <f t="shared" si="7"/>
        <v>0</v>
      </c>
      <c r="F21" s="28">
        <f t="shared" si="7"/>
        <v>0</v>
      </c>
      <c r="G21" s="28">
        <f t="shared" si="7"/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</row>
    <row r="22" spans="1:14" x14ac:dyDescent="0.3">
      <c r="A22" s="104"/>
      <c r="B22" s="14" t="s">
        <v>14</v>
      </c>
      <c r="C22" s="25">
        <f>C3-(C7+C12+C17)</f>
        <v>0</v>
      </c>
      <c r="D22" s="25">
        <f t="shared" ref="D22:N22" si="8">D3-(D7+D12+D17)</f>
        <v>0</v>
      </c>
      <c r="E22" s="25">
        <f t="shared" si="8"/>
        <v>0</v>
      </c>
      <c r="F22" s="25">
        <f t="shared" si="8"/>
        <v>0</v>
      </c>
      <c r="G22" s="25">
        <f t="shared" si="8"/>
        <v>0</v>
      </c>
      <c r="H22" s="25">
        <f t="shared" si="8"/>
        <v>0</v>
      </c>
      <c r="I22" s="25">
        <f t="shared" si="8"/>
        <v>0</v>
      </c>
      <c r="J22" s="25">
        <f t="shared" si="8"/>
        <v>0</v>
      </c>
      <c r="K22" s="25">
        <f t="shared" si="8"/>
        <v>0</v>
      </c>
      <c r="L22" s="25">
        <f t="shared" si="8"/>
        <v>0</v>
      </c>
      <c r="M22" s="25">
        <f t="shared" si="8"/>
        <v>0</v>
      </c>
      <c r="N22" s="25">
        <f t="shared" si="8"/>
        <v>0</v>
      </c>
    </row>
    <row r="23" spans="1:14" x14ac:dyDescent="0.3">
      <c r="A23" s="104"/>
      <c r="B23" s="14" t="s">
        <v>15</v>
      </c>
      <c r="C23" s="25">
        <f>C21-C22</f>
        <v>0</v>
      </c>
      <c r="D23" s="25">
        <f t="shared" ref="D23:N23" si="9">D21-D22</f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25">
        <f t="shared" si="9"/>
        <v>0</v>
      </c>
      <c r="M23" s="25">
        <f t="shared" si="9"/>
        <v>0</v>
      </c>
      <c r="N23" s="25">
        <f t="shared" si="9"/>
        <v>0</v>
      </c>
    </row>
  </sheetData>
  <sheetProtection algorithmName="SHA-512" hashValue="QD7MUU3EjekWw1LlGLUWOUqkYABpHeDTZ8IskNaBPgGgbprytn519STZM0pTpA89U8ivC7LwsfWu7c5Yzk55ag==" saltValue="DGyEUC3a6ZhyhubxNdCc8A==" spinCount="100000" sheet="1" objects="1" scenarios="1"/>
  <mergeCells count="5">
    <mergeCell ref="A2:A4"/>
    <mergeCell ref="A6:A9"/>
    <mergeCell ref="A11:A14"/>
    <mergeCell ref="A16:A19"/>
    <mergeCell ref="A21:A23"/>
  </mergeCells>
  <conditionalFormatting sqref="C21:N21">
    <cfRule type="cellIs" dxfId="18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AA86-94B5-4F73-98BB-F356103431F9}">
  <dimension ref="A3:K50"/>
  <sheetViews>
    <sheetView showGridLines="0" zoomScale="85" zoomScaleNormal="85" workbookViewId="0">
      <selection activeCell="C4" sqref="C4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qc1JqG5LGHRFZmCOki3/0ij23PU2tVKMUnDOXUbqwhDLlIOYNiqnkZAMoxBgHwruWpB8ysWoerh3aylHr1VVmw==" saltValue="cuUI+r1agUeXeZxei2wKMA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I44:K44"/>
    <mergeCell ref="I48:K48"/>
    <mergeCell ref="B9:H9"/>
    <mergeCell ref="B40:H40"/>
    <mergeCell ref="B29:H29"/>
  </mergeCells>
  <conditionalFormatting sqref="D5:D6">
    <cfRule type="duplicateValues" dxfId="181" priority="8"/>
  </conditionalFormatting>
  <conditionalFormatting sqref="D14:D15">
    <cfRule type="duplicateValues" dxfId="180" priority="6"/>
  </conditionalFormatting>
  <conditionalFormatting sqref="D16:D17">
    <cfRule type="duplicateValues" dxfId="179" priority="5"/>
  </conditionalFormatting>
  <conditionalFormatting sqref="D18:D19">
    <cfRule type="duplicateValues" dxfId="178" priority="4"/>
  </conditionalFormatting>
  <conditionalFormatting sqref="D20:D21">
    <cfRule type="duplicateValues" dxfId="177" priority="3"/>
  </conditionalFormatting>
  <conditionalFormatting sqref="D34:D35">
    <cfRule type="duplicateValues" dxfId="176" priority="2"/>
  </conditionalFormatting>
  <conditionalFormatting sqref="H5:H8">
    <cfRule type="cellIs" dxfId="175" priority="16" operator="equal">
      <formula>"ATRASADO"</formula>
    </cfRule>
  </conditionalFormatting>
  <conditionalFormatting sqref="H14:H28">
    <cfRule type="cellIs" dxfId="174" priority="15" operator="equal">
      <formula>"ATRASADO"</formula>
    </cfRule>
  </conditionalFormatting>
  <conditionalFormatting sqref="H34:H39">
    <cfRule type="cellIs" dxfId="173" priority="12" operator="equal">
      <formula>"ATRASADO"</formula>
    </cfRule>
  </conditionalFormatting>
  <conditionalFormatting sqref="I48">
    <cfRule type="containsText" dxfId="172" priority="9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171" priority="10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170" priority="1" operator="lessThan">
      <formula>0</formula>
    </cfRule>
  </conditionalFormatting>
  <conditionalFormatting sqref="K5:K9">
    <cfRule type="cellIs" dxfId="169" priority="14" operator="lessThan">
      <formula>0</formula>
    </cfRule>
  </conditionalFormatting>
  <conditionalFormatting sqref="K14:K29">
    <cfRule type="cellIs" dxfId="168" priority="13" operator="greaterThan">
      <formula>0</formula>
    </cfRule>
  </conditionalFormatting>
  <conditionalFormatting sqref="K34:K40">
    <cfRule type="cellIs" dxfId="167" priority="11" operator="lessThan">
      <formula>0</formula>
    </cfRule>
  </conditionalFormatting>
  <dataValidations count="4">
    <dataValidation type="list" allowBlank="1" showInputMessage="1" showErrorMessage="1" sqref="E5:E8 E34:E39 E14:E28" xr:uid="{DA8078B9-882C-436F-AD1F-1206DF1E38E7}">
      <formula1>"Fixo,Variável"</formula1>
    </dataValidation>
    <dataValidation type="list" allowBlank="1" showInputMessage="1" showErrorMessage="1" sqref="H5:H8" xr:uid="{5E3A0E09-4207-41C0-B07D-EDE547C90B02}">
      <formula1>"ATRASADO,RECEBIDO"</formula1>
    </dataValidation>
    <dataValidation type="list" allowBlank="1" showInputMessage="1" showErrorMessage="1" sqref="H34:H39 H14:H28" xr:uid="{026F2EA8-E65B-443E-A504-0E5ACBA04832}">
      <formula1>"ATRASADO,REALIZADO"</formula1>
    </dataValidation>
    <dataValidation type="list" allowBlank="1" showInputMessage="1" showErrorMessage="1" sqref="F14:F28 F5:F8 F34:F39" xr:uid="{E1182AFD-1B0C-4C43-BCD9-3BD27A80A2F8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2A5AEB-B95D-43A6-8BBB-4980130BC512}">
          <x14:formula1>
            <xm:f>Menu!$B$2:$B$14</xm:f>
          </x14:formula1>
          <xm:sqref>C14:C28</xm:sqref>
        </x14:dataValidation>
        <x14:dataValidation type="list" allowBlank="1" showInputMessage="1" showErrorMessage="1" xr:uid="{64EA7537-257F-460E-B229-2AE4778AB4AE}">
          <x14:formula1>
            <xm:f>Menu!$A$2:$A$21</xm:f>
          </x14:formula1>
          <xm:sqref>C5:C8</xm:sqref>
        </x14:dataValidation>
        <x14:dataValidation type="list" allowBlank="1" showInputMessage="1" showErrorMessage="1" xr:uid="{8A312B15-189C-4CD5-B0DD-A7F7DD5CAF80}">
          <x14:formula1>
            <xm:f>Menu!$G$2:$G$15</xm:f>
          </x14:formula1>
          <xm:sqref>C34:C39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E19A-5E61-4B80-AAC7-647A54864359}">
  <dimension ref="A3:K50"/>
  <sheetViews>
    <sheetView showGridLines="0" zoomScale="85" zoomScaleNormal="85" workbookViewId="0">
      <selection activeCell="D20" sqref="D20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S+fntrnP/lQTzaIoz+xMctVfVrR8Pnx04oW7GJZiJvOWTgxCWwMpqmGvruFgxTXSi8Io/0N4o0OOAY+QYPvuVw==" saltValue="hmxXjUgpnwsij3RVglPZ+A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66" priority="7"/>
  </conditionalFormatting>
  <conditionalFormatting sqref="D14:D15">
    <cfRule type="duplicateValues" dxfId="165" priority="6"/>
  </conditionalFormatting>
  <conditionalFormatting sqref="D16:D17">
    <cfRule type="duplicateValues" dxfId="164" priority="5"/>
  </conditionalFormatting>
  <conditionalFormatting sqref="D18:D19">
    <cfRule type="duplicateValues" dxfId="163" priority="4"/>
  </conditionalFormatting>
  <conditionalFormatting sqref="D20:D21">
    <cfRule type="duplicateValues" dxfId="162" priority="3"/>
  </conditionalFormatting>
  <conditionalFormatting sqref="D34:D35">
    <cfRule type="duplicateValues" dxfId="161" priority="2"/>
  </conditionalFormatting>
  <conditionalFormatting sqref="H5:H8">
    <cfRule type="cellIs" dxfId="160" priority="15" operator="equal">
      <formula>"ATRASADO"</formula>
    </cfRule>
  </conditionalFormatting>
  <conditionalFormatting sqref="H14:H28">
    <cfRule type="cellIs" dxfId="159" priority="14" operator="equal">
      <formula>"ATRASADO"</formula>
    </cfRule>
  </conditionalFormatting>
  <conditionalFormatting sqref="H34:H39">
    <cfRule type="cellIs" dxfId="158" priority="11" operator="equal">
      <formula>"ATRASADO"</formula>
    </cfRule>
  </conditionalFormatting>
  <conditionalFormatting sqref="I48">
    <cfRule type="containsText" dxfId="15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15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155" priority="1" operator="lessThan">
      <formula>0</formula>
    </cfRule>
  </conditionalFormatting>
  <conditionalFormatting sqref="K5:K9">
    <cfRule type="cellIs" dxfId="154" priority="13" operator="lessThan">
      <formula>0</formula>
    </cfRule>
  </conditionalFormatting>
  <conditionalFormatting sqref="K14:K29">
    <cfRule type="cellIs" dxfId="153" priority="12" operator="greaterThan">
      <formula>0</formula>
    </cfRule>
  </conditionalFormatting>
  <conditionalFormatting sqref="K34:K40">
    <cfRule type="cellIs" dxfId="152" priority="10" operator="lessThan">
      <formula>0</formula>
    </cfRule>
  </conditionalFormatting>
  <dataValidations count="4">
    <dataValidation type="list" allowBlank="1" showInputMessage="1" showErrorMessage="1" sqref="F14:F28 F5:F8 F34:F39" xr:uid="{B7E8BD63-F022-46E5-AC96-4BD881221073}">
      <formula1>"Boleto,Cartão de Crédito,Cartão de Débito,Débito automático,Dinheiro,PIX"</formula1>
    </dataValidation>
    <dataValidation type="list" allowBlank="1" showInputMessage="1" showErrorMessage="1" sqref="H34:H39 H14:H28" xr:uid="{B9339CDD-6643-4BDA-88B9-61686761C258}">
      <formula1>"ATRASADO,REALIZADO"</formula1>
    </dataValidation>
    <dataValidation type="list" allowBlank="1" showInputMessage="1" showErrorMessage="1" sqref="H5:H8" xr:uid="{4622BB22-9D29-4346-B0EF-B50C3A3AFDDB}">
      <formula1>"ATRASADO,RECEBIDO"</formula1>
    </dataValidation>
    <dataValidation type="list" allowBlank="1" showInputMessage="1" showErrorMessage="1" sqref="E5:E8 E34:E39 E14:E28" xr:uid="{635015E4-F561-4AE2-AF37-371774FFDE8A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CFD5AB3-3923-4DCA-9A74-84BE4DC3B345}">
          <x14:formula1>
            <xm:f>Menu!$G$2:$G$15</xm:f>
          </x14:formula1>
          <xm:sqref>C34:C39</xm:sqref>
        </x14:dataValidation>
        <x14:dataValidation type="list" allowBlank="1" showInputMessage="1" showErrorMessage="1" xr:uid="{204E9F8E-8C70-47CC-A99C-90E592AA3E88}">
          <x14:formula1>
            <xm:f>Menu!$A$2:$A$21</xm:f>
          </x14:formula1>
          <xm:sqref>C5:C8</xm:sqref>
        </x14:dataValidation>
        <x14:dataValidation type="list" allowBlank="1" showInputMessage="1" showErrorMessage="1" xr:uid="{C467A16F-4583-4DE2-B3BD-E52164427391}">
          <x14:formula1>
            <xm:f>Menu!$B$2:$B$14</xm:f>
          </x14:formula1>
          <xm:sqref>C14:C28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0AEF-E3CF-4ECB-B84D-1CAEAC6E9BEE}">
  <dimension ref="A3:K50"/>
  <sheetViews>
    <sheetView showGridLines="0" zoomScale="85" zoomScaleNormal="85" workbookViewId="0">
      <selection activeCell="F20" sqref="F20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T4IuvJBlIpJCM7AGNb//cey9+LCrvESNbf3cd4eVGvT1iZAzo6+l0iCiEypgWIY2zhg41Kxti+jah+QCsn096A==" saltValue="OHYl+ikYgVzp8EAfCLYxTA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51" priority="7"/>
  </conditionalFormatting>
  <conditionalFormatting sqref="D14:D15">
    <cfRule type="duplicateValues" dxfId="150" priority="6"/>
  </conditionalFormatting>
  <conditionalFormatting sqref="D16:D17">
    <cfRule type="duplicateValues" dxfId="149" priority="5"/>
  </conditionalFormatting>
  <conditionalFormatting sqref="D18:D19">
    <cfRule type="duplicateValues" dxfId="148" priority="4"/>
  </conditionalFormatting>
  <conditionalFormatting sqref="D20:D21">
    <cfRule type="duplicateValues" dxfId="147" priority="3"/>
  </conditionalFormatting>
  <conditionalFormatting sqref="D34:D35">
    <cfRule type="duplicateValues" dxfId="146" priority="2"/>
  </conditionalFormatting>
  <conditionalFormatting sqref="H5:H8">
    <cfRule type="cellIs" dxfId="145" priority="15" operator="equal">
      <formula>"ATRASADO"</formula>
    </cfRule>
  </conditionalFormatting>
  <conditionalFormatting sqref="H14:H28">
    <cfRule type="cellIs" dxfId="144" priority="14" operator="equal">
      <formula>"ATRASADO"</formula>
    </cfRule>
  </conditionalFormatting>
  <conditionalFormatting sqref="H34:H39">
    <cfRule type="cellIs" dxfId="143" priority="11" operator="equal">
      <formula>"ATRASADO"</formula>
    </cfRule>
  </conditionalFormatting>
  <conditionalFormatting sqref="I48">
    <cfRule type="containsText" dxfId="142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141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140" priority="1" operator="lessThan">
      <formula>0</formula>
    </cfRule>
  </conditionalFormatting>
  <conditionalFormatting sqref="K5:K9">
    <cfRule type="cellIs" dxfId="139" priority="13" operator="lessThan">
      <formula>0</formula>
    </cfRule>
  </conditionalFormatting>
  <conditionalFormatting sqref="K14:K29">
    <cfRule type="cellIs" dxfId="138" priority="12" operator="greaterThan">
      <formula>0</formula>
    </cfRule>
  </conditionalFormatting>
  <conditionalFormatting sqref="K34:K40">
    <cfRule type="cellIs" dxfId="137" priority="10" operator="lessThan">
      <formula>0</formula>
    </cfRule>
  </conditionalFormatting>
  <dataValidations count="4">
    <dataValidation type="list" allowBlank="1" showInputMessage="1" showErrorMessage="1" sqref="E5:E8 E34:E39 E14:E28" xr:uid="{80629816-5289-4D5D-BD48-E562BA178D13}">
      <formula1>"Fixo,Variável"</formula1>
    </dataValidation>
    <dataValidation type="list" allowBlank="1" showInputMessage="1" showErrorMessage="1" sqref="H5:H8" xr:uid="{EB599BA9-836C-4031-A714-AEE168D905C2}">
      <formula1>"ATRASADO,RECEBIDO"</formula1>
    </dataValidation>
    <dataValidation type="list" allowBlank="1" showInputMessage="1" showErrorMessage="1" sqref="H34:H39 H14:H28" xr:uid="{65656053-12F1-4DF4-94C0-FCADCFDFEBA3}">
      <formula1>"ATRASADO,REALIZADO"</formula1>
    </dataValidation>
    <dataValidation type="list" allowBlank="1" showInputMessage="1" showErrorMessage="1" sqref="F14:F28 F5:F8 F34:F39" xr:uid="{CE35E900-5CED-4B37-A581-97A1C32EBA85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C82A04-30FE-423D-A2A8-76F3DE174B91}">
          <x14:formula1>
            <xm:f>Menu!$B$2:$B$14</xm:f>
          </x14:formula1>
          <xm:sqref>C14:C28</xm:sqref>
        </x14:dataValidation>
        <x14:dataValidation type="list" allowBlank="1" showInputMessage="1" showErrorMessage="1" xr:uid="{19012CAC-96BA-49FB-AD54-BD17CFC58512}">
          <x14:formula1>
            <xm:f>Menu!$A$2:$A$21</xm:f>
          </x14:formula1>
          <xm:sqref>C5:C8</xm:sqref>
        </x14:dataValidation>
        <x14:dataValidation type="list" allowBlank="1" showInputMessage="1" showErrorMessage="1" xr:uid="{7E76561E-3050-4B96-AA98-2550CD3029C3}">
          <x14:formula1>
            <xm:f>Menu!$G$2:$G$15</xm:f>
          </x14:formula1>
          <xm:sqref>C34:C39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03BB-CC5E-4AA3-B084-9C439B311000}">
  <dimension ref="A3:K50"/>
  <sheetViews>
    <sheetView showGridLines="0" zoomScale="85" zoomScaleNormal="85" workbookViewId="0">
      <selection activeCell="B2" sqref="B2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rr28wi3FUBS8dSHJvIs+Z4c+h9hqsSH5uOSeq5YxQqllgmD1sNaFq8QTG1F2VdSEGHOt76M9u6KftMjnDbtViQ==" saltValue="fBOAn1i7WePCM/Jmwk1cpg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36" priority="7"/>
  </conditionalFormatting>
  <conditionalFormatting sqref="D14:D15">
    <cfRule type="duplicateValues" dxfId="135" priority="6"/>
  </conditionalFormatting>
  <conditionalFormatting sqref="D16:D17">
    <cfRule type="duplicateValues" dxfId="134" priority="5"/>
  </conditionalFormatting>
  <conditionalFormatting sqref="D18:D19">
    <cfRule type="duplicateValues" dxfId="133" priority="4"/>
  </conditionalFormatting>
  <conditionalFormatting sqref="D20:D21">
    <cfRule type="duplicateValues" dxfId="132" priority="3"/>
  </conditionalFormatting>
  <conditionalFormatting sqref="D34:D35">
    <cfRule type="duplicateValues" dxfId="131" priority="2"/>
  </conditionalFormatting>
  <conditionalFormatting sqref="H5:H8">
    <cfRule type="cellIs" dxfId="130" priority="15" operator="equal">
      <formula>"ATRASADO"</formula>
    </cfRule>
  </conditionalFormatting>
  <conditionalFormatting sqref="H14:H28">
    <cfRule type="cellIs" dxfId="129" priority="14" operator="equal">
      <formula>"ATRASADO"</formula>
    </cfRule>
  </conditionalFormatting>
  <conditionalFormatting sqref="H34:H39">
    <cfRule type="cellIs" dxfId="128" priority="11" operator="equal">
      <formula>"ATRASADO"</formula>
    </cfRule>
  </conditionalFormatting>
  <conditionalFormatting sqref="I48">
    <cfRule type="containsText" dxfId="12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12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125" priority="1" operator="lessThan">
      <formula>0</formula>
    </cfRule>
  </conditionalFormatting>
  <conditionalFormatting sqref="K5:K9">
    <cfRule type="cellIs" dxfId="124" priority="13" operator="lessThan">
      <formula>0</formula>
    </cfRule>
  </conditionalFormatting>
  <conditionalFormatting sqref="K14:K29">
    <cfRule type="cellIs" dxfId="123" priority="12" operator="greaterThan">
      <formula>0</formula>
    </cfRule>
  </conditionalFormatting>
  <conditionalFormatting sqref="K34:K40">
    <cfRule type="cellIs" dxfId="122" priority="10" operator="lessThan">
      <formula>0</formula>
    </cfRule>
  </conditionalFormatting>
  <dataValidations count="4">
    <dataValidation type="list" allowBlank="1" showInputMessage="1" showErrorMessage="1" sqref="F14:F28 F5:F8 F34:F39" xr:uid="{B97DBE42-C357-461A-BA16-391E1F019C64}">
      <formula1>"Boleto,Cartão de Crédito,Cartão de Débito,Débito automático,Dinheiro,PIX"</formula1>
    </dataValidation>
    <dataValidation type="list" allowBlank="1" showInputMessage="1" showErrorMessage="1" sqref="H34:H39 H14:H28" xr:uid="{A2D88669-47E9-4726-AFB4-4E3E4F44B44C}">
      <formula1>"ATRASADO,REALIZADO"</formula1>
    </dataValidation>
    <dataValidation type="list" allowBlank="1" showInputMessage="1" showErrorMessage="1" sqref="H5:H8" xr:uid="{B2DD16BD-C194-4E7E-B9A8-580E08266E35}">
      <formula1>"ATRASADO,RECEBIDO"</formula1>
    </dataValidation>
    <dataValidation type="list" allowBlank="1" showInputMessage="1" showErrorMessage="1" sqref="E5:E8 E34:E39 E14:E28" xr:uid="{E76EB6CD-BB57-4EE5-8EC7-39E6512DC885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11B2C2-7344-4FD3-B8DE-0231AC4F8661}">
          <x14:formula1>
            <xm:f>Menu!$G$2:$G$15</xm:f>
          </x14:formula1>
          <xm:sqref>C34:C39</xm:sqref>
        </x14:dataValidation>
        <x14:dataValidation type="list" allowBlank="1" showInputMessage="1" showErrorMessage="1" xr:uid="{EEF4B373-255F-4C35-A54E-D7E0E18FA19B}">
          <x14:formula1>
            <xm:f>Menu!$A$2:$A$21</xm:f>
          </x14:formula1>
          <xm:sqref>C5:C8</xm:sqref>
        </x14:dataValidation>
        <x14:dataValidation type="list" allowBlank="1" showInputMessage="1" showErrorMessage="1" xr:uid="{1937790F-E8E9-4052-A2AD-AA7115CA1DFE}">
          <x14:formula1>
            <xm:f>Menu!$B$2:$B$14</xm:f>
          </x14:formula1>
          <xm:sqref>C14:C28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19EF-92BB-4499-9930-3773B8FDCEE2}">
  <dimension ref="A3:K50"/>
  <sheetViews>
    <sheetView showGridLines="0" zoomScale="85" zoomScaleNormal="85" workbookViewId="0">
      <selection activeCell="L19" sqref="L19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GX1A3ETRdwCbUha33d+zyHWa1csHFdGAXK6hz9iONitmylH/0kXhBzS6SiSXmjUROZiSYgbV+6hjGf8SUpeURw==" saltValue="id3HjPOrCR9N2a3+Xo9KzA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21" priority="7"/>
  </conditionalFormatting>
  <conditionalFormatting sqref="D14:D15">
    <cfRule type="duplicateValues" dxfId="120" priority="6"/>
  </conditionalFormatting>
  <conditionalFormatting sqref="D16:D17">
    <cfRule type="duplicateValues" dxfId="119" priority="5"/>
  </conditionalFormatting>
  <conditionalFormatting sqref="D18:D19">
    <cfRule type="duplicateValues" dxfId="118" priority="4"/>
  </conditionalFormatting>
  <conditionalFormatting sqref="D20:D21">
    <cfRule type="duplicateValues" dxfId="117" priority="3"/>
  </conditionalFormatting>
  <conditionalFormatting sqref="D34:D35">
    <cfRule type="duplicateValues" dxfId="116" priority="2"/>
  </conditionalFormatting>
  <conditionalFormatting sqref="H5:H8">
    <cfRule type="cellIs" dxfId="115" priority="15" operator="equal">
      <formula>"ATRASADO"</formula>
    </cfRule>
  </conditionalFormatting>
  <conditionalFormatting sqref="H14:H28">
    <cfRule type="cellIs" dxfId="114" priority="14" operator="equal">
      <formula>"ATRASADO"</formula>
    </cfRule>
  </conditionalFormatting>
  <conditionalFormatting sqref="H34:H39">
    <cfRule type="cellIs" dxfId="113" priority="11" operator="equal">
      <formula>"ATRASADO"</formula>
    </cfRule>
  </conditionalFormatting>
  <conditionalFormatting sqref="I48">
    <cfRule type="containsText" dxfId="112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111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110" priority="1" operator="lessThan">
      <formula>0</formula>
    </cfRule>
  </conditionalFormatting>
  <conditionalFormatting sqref="K5:K9">
    <cfRule type="cellIs" dxfId="109" priority="13" operator="lessThan">
      <formula>0</formula>
    </cfRule>
  </conditionalFormatting>
  <conditionalFormatting sqref="K14:K29">
    <cfRule type="cellIs" dxfId="108" priority="12" operator="greaterThan">
      <formula>0</formula>
    </cfRule>
  </conditionalFormatting>
  <conditionalFormatting sqref="K34:K40">
    <cfRule type="cellIs" dxfId="107" priority="10" operator="lessThan">
      <formula>0</formula>
    </cfRule>
  </conditionalFormatting>
  <dataValidations count="4">
    <dataValidation type="list" allowBlank="1" showInputMessage="1" showErrorMessage="1" sqref="E5:E8 E34:E39 E14:E28" xr:uid="{1D0B8091-77C2-4C3E-948C-87B47AE3F0A3}">
      <formula1>"Fixo,Variável"</formula1>
    </dataValidation>
    <dataValidation type="list" allowBlank="1" showInputMessage="1" showErrorMessage="1" sqref="H5:H8" xr:uid="{73D5026C-C9D4-4BC4-9E8B-17CA01EA5545}">
      <formula1>"ATRASADO,RECEBIDO"</formula1>
    </dataValidation>
    <dataValidation type="list" allowBlank="1" showInputMessage="1" showErrorMessage="1" sqref="H34:H39 H14:H28" xr:uid="{3F7EDAD8-CC61-4591-A0F0-4DB8CE3233CC}">
      <formula1>"ATRASADO,REALIZADO"</formula1>
    </dataValidation>
    <dataValidation type="list" allowBlank="1" showInputMessage="1" showErrorMessage="1" sqref="F14:F28 F5:F8 F34:F39" xr:uid="{F696A3A4-BC3E-40C1-93F6-F8C81C04B637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B7D000-43D5-4592-A621-EDF842C9406B}">
          <x14:formula1>
            <xm:f>Menu!$B$2:$B$14</xm:f>
          </x14:formula1>
          <xm:sqref>C14:C28</xm:sqref>
        </x14:dataValidation>
        <x14:dataValidation type="list" allowBlank="1" showInputMessage="1" showErrorMessage="1" xr:uid="{83C6A16A-1AB8-43A4-803F-638DBF2B5AA5}">
          <x14:formula1>
            <xm:f>Menu!$A$2:$A$21</xm:f>
          </x14:formula1>
          <xm:sqref>C5:C8</xm:sqref>
        </x14:dataValidation>
        <x14:dataValidation type="list" allowBlank="1" showInputMessage="1" showErrorMessage="1" xr:uid="{41164208-0C14-4349-9E83-DC2152EC937D}">
          <x14:formula1>
            <xm:f>Menu!$G$2:$G$15</xm:f>
          </x14:formula1>
          <xm:sqref>C34:C39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5F19-4CE0-4470-90EF-903C9421EE25}">
  <dimension ref="A3:K50"/>
  <sheetViews>
    <sheetView showGridLines="0" zoomScale="85" zoomScaleNormal="85" workbookViewId="0">
      <selection activeCell="B1" sqref="B1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Hbmc5XNP5ScjxYtQkFqIJWV1KuHp8zrvT7LP9ldJWAjtZdCoFlXdrn6ajd7Jmt2xBL2ZvG6wgj79kF0M6zLXRA==" saltValue="RLeAdqAd+q167Dh0ffsyOw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06" priority="7"/>
  </conditionalFormatting>
  <conditionalFormatting sqref="D14:D15">
    <cfRule type="duplicateValues" dxfId="105" priority="6"/>
  </conditionalFormatting>
  <conditionalFormatting sqref="D16:D17">
    <cfRule type="duplicateValues" dxfId="104" priority="5"/>
  </conditionalFormatting>
  <conditionalFormatting sqref="D18:D19">
    <cfRule type="duplicateValues" dxfId="103" priority="4"/>
  </conditionalFormatting>
  <conditionalFormatting sqref="D20:D21">
    <cfRule type="duplicateValues" dxfId="102" priority="3"/>
  </conditionalFormatting>
  <conditionalFormatting sqref="D34:D35">
    <cfRule type="duplicateValues" dxfId="101" priority="2"/>
  </conditionalFormatting>
  <conditionalFormatting sqref="H5:H8">
    <cfRule type="cellIs" dxfId="100" priority="15" operator="equal">
      <formula>"ATRASADO"</formula>
    </cfRule>
  </conditionalFormatting>
  <conditionalFormatting sqref="H14:H28">
    <cfRule type="cellIs" dxfId="99" priority="14" operator="equal">
      <formula>"ATRASADO"</formula>
    </cfRule>
  </conditionalFormatting>
  <conditionalFormatting sqref="H34:H39">
    <cfRule type="cellIs" dxfId="98" priority="11" operator="equal">
      <formula>"ATRASADO"</formula>
    </cfRule>
  </conditionalFormatting>
  <conditionalFormatting sqref="I48">
    <cfRule type="containsText" dxfId="9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9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95" priority="1" operator="lessThan">
      <formula>0</formula>
    </cfRule>
  </conditionalFormatting>
  <conditionalFormatting sqref="K5:K9">
    <cfRule type="cellIs" dxfId="94" priority="13" operator="lessThan">
      <formula>0</formula>
    </cfRule>
  </conditionalFormatting>
  <conditionalFormatting sqref="K14:K29">
    <cfRule type="cellIs" dxfId="93" priority="12" operator="greaterThan">
      <formula>0</formula>
    </cfRule>
  </conditionalFormatting>
  <conditionalFormatting sqref="K34:K40">
    <cfRule type="cellIs" dxfId="92" priority="10" operator="lessThan">
      <formula>0</formula>
    </cfRule>
  </conditionalFormatting>
  <dataValidations count="4">
    <dataValidation type="list" allowBlank="1" showInputMessage="1" showErrorMessage="1" sqref="F14:F28 F5:F8 F34:F39" xr:uid="{02398F01-EE84-4952-93AF-8B46A6790B84}">
      <formula1>"Boleto,Cartão de Crédito,Cartão de Débito,Débito automático,Dinheiro,PIX"</formula1>
    </dataValidation>
    <dataValidation type="list" allowBlank="1" showInputMessage="1" showErrorMessage="1" sqref="H34:H39 H14:H28" xr:uid="{1FFF638C-EC73-4045-BAB2-48ED72C8B5F0}">
      <formula1>"ATRASADO,REALIZADO"</formula1>
    </dataValidation>
    <dataValidation type="list" allowBlank="1" showInputMessage="1" showErrorMessage="1" sqref="H5:H8" xr:uid="{28448714-9FEC-448B-B162-8989C4C60AFF}">
      <formula1>"ATRASADO,RECEBIDO"</formula1>
    </dataValidation>
    <dataValidation type="list" allowBlank="1" showInputMessage="1" showErrorMessage="1" sqref="E5:E8 E34:E39 E14:E28" xr:uid="{A3630116-47DB-43F8-82E4-8D089B1E1BEA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EDA6D8-DEF7-42AD-98EA-CEDFE7D5F91D}">
          <x14:formula1>
            <xm:f>Menu!$G$2:$G$15</xm:f>
          </x14:formula1>
          <xm:sqref>C34:C39</xm:sqref>
        </x14:dataValidation>
        <x14:dataValidation type="list" allowBlank="1" showInputMessage="1" showErrorMessage="1" xr:uid="{5360E104-A4BE-4146-87BA-801DAC87DDEC}">
          <x14:formula1>
            <xm:f>Menu!$A$2:$A$21</xm:f>
          </x14:formula1>
          <xm:sqref>C5:C8</xm:sqref>
        </x14:dataValidation>
        <x14:dataValidation type="list" allowBlank="1" showInputMessage="1" showErrorMessage="1" xr:uid="{1E656C02-5513-4A98-808E-F76FDEF61BE8}">
          <x14:formula1>
            <xm:f>Menu!$B$2:$B$14</xm:f>
          </x14:formula1>
          <xm:sqref>C14:C28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EBE0-761A-4CF5-AA9B-7B8C0BF0D1C6}">
  <dimension ref="A3:K50"/>
  <sheetViews>
    <sheetView showGridLines="0" zoomScale="85" zoomScaleNormal="85" workbookViewId="0">
      <selection activeCell="B2" sqref="B2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YoiaDPW6LftYDYTQMQ68P8kmczAoeZuFOANEwztZKGn+TpJ9GFsLxHNIlpMJuEPkDi37w3H/ETSrWy+OAZlwZw==" saltValue="eWRrEsk6EBqOexPbVRaSDw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91" priority="7"/>
  </conditionalFormatting>
  <conditionalFormatting sqref="D14:D15">
    <cfRule type="duplicateValues" dxfId="90" priority="6"/>
  </conditionalFormatting>
  <conditionalFormatting sqref="D16:D17">
    <cfRule type="duplicateValues" dxfId="89" priority="5"/>
  </conditionalFormatting>
  <conditionalFormatting sqref="D18:D19">
    <cfRule type="duplicateValues" dxfId="88" priority="4"/>
  </conditionalFormatting>
  <conditionalFormatting sqref="D20:D21">
    <cfRule type="duplicateValues" dxfId="87" priority="3"/>
  </conditionalFormatting>
  <conditionalFormatting sqref="D34:D35">
    <cfRule type="duplicateValues" dxfId="86" priority="2"/>
  </conditionalFormatting>
  <conditionalFormatting sqref="H5:H8">
    <cfRule type="cellIs" dxfId="85" priority="15" operator="equal">
      <formula>"ATRASADO"</formula>
    </cfRule>
  </conditionalFormatting>
  <conditionalFormatting sqref="H14:H28">
    <cfRule type="cellIs" dxfId="84" priority="14" operator="equal">
      <formula>"ATRASADO"</formula>
    </cfRule>
  </conditionalFormatting>
  <conditionalFormatting sqref="H34:H39">
    <cfRule type="cellIs" dxfId="83" priority="11" operator="equal">
      <formula>"ATRASADO"</formula>
    </cfRule>
  </conditionalFormatting>
  <conditionalFormatting sqref="I48">
    <cfRule type="containsText" dxfId="82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81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80" priority="1" operator="lessThan">
      <formula>0</formula>
    </cfRule>
  </conditionalFormatting>
  <conditionalFormatting sqref="K5:K9">
    <cfRule type="cellIs" dxfId="79" priority="13" operator="lessThan">
      <formula>0</formula>
    </cfRule>
  </conditionalFormatting>
  <conditionalFormatting sqref="K14:K29">
    <cfRule type="cellIs" dxfId="78" priority="12" operator="greaterThan">
      <formula>0</formula>
    </cfRule>
  </conditionalFormatting>
  <conditionalFormatting sqref="K34:K40">
    <cfRule type="cellIs" dxfId="77" priority="10" operator="lessThan">
      <formula>0</formula>
    </cfRule>
  </conditionalFormatting>
  <dataValidations count="4">
    <dataValidation type="list" allowBlank="1" showInputMessage="1" showErrorMessage="1" sqref="E5:E8 E34:E39 E14:E28" xr:uid="{27292765-023F-45DA-BB79-16A166E595DC}">
      <formula1>"Fixo,Variável"</formula1>
    </dataValidation>
    <dataValidation type="list" allowBlank="1" showInputMessage="1" showErrorMessage="1" sqref="H5:H8" xr:uid="{1C5C2AAB-DEF0-4CCF-A08B-3763B1C2742F}">
      <formula1>"ATRASADO,RECEBIDO"</formula1>
    </dataValidation>
    <dataValidation type="list" allowBlank="1" showInputMessage="1" showErrorMessage="1" sqref="H34:H39 H14:H28" xr:uid="{A1EE7662-38C5-4161-B937-934A5EC658D3}">
      <formula1>"ATRASADO,REALIZADO"</formula1>
    </dataValidation>
    <dataValidation type="list" allowBlank="1" showInputMessage="1" showErrorMessage="1" sqref="F14:F28 F5:F8 F34:F39" xr:uid="{014CBEFD-1519-4F37-A3E4-D3BED3E9469C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47E529-0953-4EC0-AD95-2645203F42F4}">
          <x14:formula1>
            <xm:f>Menu!$B$2:$B$14</xm:f>
          </x14:formula1>
          <xm:sqref>C14:C28</xm:sqref>
        </x14:dataValidation>
        <x14:dataValidation type="list" allowBlank="1" showInputMessage="1" showErrorMessage="1" xr:uid="{6032E4B1-7710-4352-90E3-CF5AD9DEE7C7}">
          <x14:formula1>
            <xm:f>Menu!$A$2:$A$21</xm:f>
          </x14:formula1>
          <xm:sqref>C5:C8</xm:sqref>
        </x14:dataValidation>
        <x14:dataValidation type="list" allowBlank="1" showInputMessage="1" showErrorMessage="1" xr:uid="{D611E07A-02C5-43B9-B006-FB7BF3C10EEF}">
          <x14:formula1>
            <xm:f>Menu!$G$2:$G$15</xm:f>
          </x14:formula1>
          <xm:sqref>C34:C39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2B4A-17BB-460A-B4CD-975ABD5BBDEB}">
  <dimension ref="A3:K50"/>
  <sheetViews>
    <sheetView showGridLines="0" zoomScale="85" zoomScaleNormal="85" workbookViewId="0">
      <selection activeCell="B1" sqref="B1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JVD/Eviqy26fMr9mDj2JyInhCXWnQCRAdlmMw5/3R/Dp+G+XWEfOu6S8ndOXMpWijqZEv3QbjcgPDS6IOPedlw==" saltValue="ZSFtY5In+7sRVV07pyqsHQ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76" priority="7"/>
  </conditionalFormatting>
  <conditionalFormatting sqref="D14:D15">
    <cfRule type="duplicateValues" dxfId="75" priority="6"/>
  </conditionalFormatting>
  <conditionalFormatting sqref="D16:D17">
    <cfRule type="duplicateValues" dxfId="74" priority="5"/>
  </conditionalFormatting>
  <conditionalFormatting sqref="D18:D19">
    <cfRule type="duplicateValues" dxfId="73" priority="4"/>
  </conditionalFormatting>
  <conditionalFormatting sqref="D20:D21">
    <cfRule type="duplicateValues" dxfId="72" priority="3"/>
  </conditionalFormatting>
  <conditionalFormatting sqref="D34:D35">
    <cfRule type="duplicateValues" dxfId="71" priority="2"/>
  </conditionalFormatting>
  <conditionalFormatting sqref="H5:H8">
    <cfRule type="cellIs" dxfId="70" priority="15" operator="equal">
      <formula>"ATRASADO"</formula>
    </cfRule>
  </conditionalFormatting>
  <conditionalFormatting sqref="H14:H28">
    <cfRule type="cellIs" dxfId="69" priority="14" operator="equal">
      <formula>"ATRASADO"</formula>
    </cfRule>
  </conditionalFormatting>
  <conditionalFormatting sqref="H34:H39">
    <cfRule type="cellIs" dxfId="68" priority="11" operator="equal">
      <formula>"ATRASADO"</formula>
    </cfRule>
  </conditionalFormatting>
  <conditionalFormatting sqref="I48">
    <cfRule type="containsText" dxfId="6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6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65" priority="1" operator="lessThan">
      <formula>0</formula>
    </cfRule>
  </conditionalFormatting>
  <conditionalFormatting sqref="K5:K9">
    <cfRule type="cellIs" dxfId="64" priority="13" operator="lessThan">
      <formula>0</formula>
    </cfRule>
  </conditionalFormatting>
  <conditionalFormatting sqref="K14:K29">
    <cfRule type="cellIs" dxfId="63" priority="12" operator="greaterThan">
      <formula>0</formula>
    </cfRule>
  </conditionalFormatting>
  <conditionalFormatting sqref="K34:K40">
    <cfRule type="cellIs" dxfId="62" priority="10" operator="lessThan">
      <formula>0</formula>
    </cfRule>
  </conditionalFormatting>
  <dataValidations count="4">
    <dataValidation type="list" allowBlank="1" showInputMessage="1" showErrorMessage="1" sqref="F14:F28 F5:F8 F34:F39" xr:uid="{5C178815-893B-4BDD-B784-F5591A3CA668}">
      <formula1>"Boleto,Cartão de Crédito,Cartão de Débito,Débito automático,Dinheiro,PIX"</formula1>
    </dataValidation>
    <dataValidation type="list" allowBlank="1" showInputMessage="1" showErrorMessage="1" sqref="H34:H39 H14:H28" xr:uid="{177463C3-444D-40BA-B31A-A63197B5F92E}">
      <formula1>"ATRASADO,REALIZADO"</formula1>
    </dataValidation>
    <dataValidation type="list" allowBlank="1" showInputMessage="1" showErrorMessage="1" sqref="H5:H8" xr:uid="{27E4DDA7-D79D-493D-A636-43371362DBC9}">
      <formula1>"ATRASADO,RECEBIDO"</formula1>
    </dataValidation>
    <dataValidation type="list" allowBlank="1" showInputMessage="1" showErrorMessage="1" sqref="E5:E8 E34:E39 E14:E28" xr:uid="{8885C812-C498-4B58-9D61-AF57676A64A1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C4B6148-2FB7-43E3-90A2-669090D1D807}">
          <x14:formula1>
            <xm:f>Menu!$G$2:$G$15</xm:f>
          </x14:formula1>
          <xm:sqref>C34:C39</xm:sqref>
        </x14:dataValidation>
        <x14:dataValidation type="list" allowBlank="1" showInputMessage="1" showErrorMessage="1" xr:uid="{C4327186-9D7D-42CB-98B8-C7135BDA30A0}">
          <x14:formula1>
            <xm:f>Menu!$A$2:$A$21</xm:f>
          </x14:formula1>
          <xm:sqref>C5:C8</xm:sqref>
        </x14:dataValidation>
        <x14:dataValidation type="list" allowBlank="1" showInputMessage="1" showErrorMessage="1" xr:uid="{77CA0429-498C-477A-9A7C-7B6E41C668B3}">
          <x14:formula1>
            <xm:f>Menu!$B$2:$B$14</xm:f>
          </x14:formula1>
          <xm:sqref>C14:C28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6E81-AC44-4F64-815B-05E9C7658A08}">
  <dimension ref="A3:K50"/>
  <sheetViews>
    <sheetView showGridLines="0" zoomScale="85" zoomScaleNormal="85" workbookViewId="0">
      <selection activeCell="B2" sqref="B2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fS0+LDk9mtiotYUmyCPuMLdi32VEylis5uIWDV1/lAQLs/fegrvbx1W6pgXB4X7iBJ3YRAud1Mp/qob7Z7A/2Q==" saltValue="ZeXcpd7iaG33S0mPXiJCfA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61" priority="7"/>
  </conditionalFormatting>
  <conditionalFormatting sqref="D14:D15">
    <cfRule type="duplicateValues" dxfId="60" priority="6"/>
  </conditionalFormatting>
  <conditionalFormatting sqref="D16:D17">
    <cfRule type="duplicateValues" dxfId="59" priority="5"/>
  </conditionalFormatting>
  <conditionalFormatting sqref="D18:D19">
    <cfRule type="duplicateValues" dxfId="58" priority="4"/>
  </conditionalFormatting>
  <conditionalFormatting sqref="D20:D21">
    <cfRule type="duplicateValues" dxfId="57" priority="3"/>
  </conditionalFormatting>
  <conditionalFormatting sqref="D34:D35">
    <cfRule type="duplicateValues" dxfId="56" priority="2"/>
  </conditionalFormatting>
  <conditionalFormatting sqref="H5:H8">
    <cfRule type="cellIs" dxfId="55" priority="15" operator="equal">
      <formula>"ATRASADO"</formula>
    </cfRule>
  </conditionalFormatting>
  <conditionalFormatting sqref="H14:H28">
    <cfRule type="cellIs" dxfId="54" priority="14" operator="equal">
      <formula>"ATRASADO"</formula>
    </cfRule>
  </conditionalFormatting>
  <conditionalFormatting sqref="H34:H39">
    <cfRule type="cellIs" dxfId="53" priority="11" operator="equal">
      <formula>"ATRASADO"</formula>
    </cfRule>
  </conditionalFormatting>
  <conditionalFormatting sqref="I48">
    <cfRule type="containsText" dxfId="52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51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50" priority="1" operator="lessThan">
      <formula>0</formula>
    </cfRule>
  </conditionalFormatting>
  <conditionalFormatting sqref="K5:K9">
    <cfRule type="cellIs" dxfId="49" priority="13" operator="lessThan">
      <formula>0</formula>
    </cfRule>
  </conditionalFormatting>
  <conditionalFormatting sqref="K14:K29">
    <cfRule type="cellIs" dxfId="48" priority="12" operator="greaterThan">
      <formula>0</formula>
    </cfRule>
  </conditionalFormatting>
  <conditionalFormatting sqref="K34:K40">
    <cfRule type="cellIs" dxfId="47" priority="10" operator="lessThan">
      <formula>0</formula>
    </cfRule>
  </conditionalFormatting>
  <dataValidations count="4">
    <dataValidation type="list" allowBlank="1" showInputMessage="1" showErrorMessage="1" sqref="E5:E8 E34:E39 E14:E28" xr:uid="{F98C0ACA-4DF3-40D7-A0D7-9ED9338F6DF6}">
      <formula1>"Fixo,Variável"</formula1>
    </dataValidation>
    <dataValidation type="list" allowBlank="1" showInputMessage="1" showErrorMessage="1" sqref="H5:H8" xr:uid="{1FE360A2-A5C5-4631-8642-E1F12A64FAEE}">
      <formula1>"ATRASADO,RECEBIDO"</formula1>
    </dataValidation>
    <dataValidation type="list" allowBlank="1" showInputMessage="1" showErrorMessage="1" sqref="H34:H39 H14:H28" xr:uid="{99C5D40A-7CB7-4C53-BE72-98943297527B}">
      <formula1>"ATRASADO,REALIZADO"</formula1>
    </dataValidation>
    <dataValidation type="list" allowBlank="1" showInputMessage="1" showErrorMessage="1" sqref="F14:F28 F5:F8 F34:F39" xr:uid="{F0D901A6-6D6B-408D-A5DC-87B973B8AEC3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CF9D24-57FB-4E77-8C47-BAB081E52094}">
          <x14:formula1>
            <xm:f>Menu!$B$2:$B$14</xm:f>
          </x14:formula1>
          <xm:sqref>C14:C28</xm:sqref>
        </x14:dataValidation>
        <x14:dataValidation type="list" allowBlank="1" showInputMessage="1" showErrorMessage="1" xr:uid="{1095D1C6-8D10-418C-9836-215A5B54CE47}">
          <x14:formula1>
            <xm:f>Menu!$A$2:$A$21</xm:f>
          </x14:formula1>
          <xm:sqref>C5:C8</xm:sqref>
        </x14:dataValidation>
        <x14:dataValidation type="list" allowBlank="1" showInputMessage="1" showErrorMessage="1" xr:uid="{C33BBB73-2088-476B-BDF0-534C30DED0F1}">
          <x14:formula1>
            <xm:f>Menu!$G$2:$G$15</xm:f>
          </x14:formula1>
          <xm:sqref>C34:C39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C335-96D1-4DFF-A51E-D9840776F52D}">
  <dimension ref="A3:K50"/>
  <sheetViews>
    <sheetView showGridLines="0" zoomScale="85" zoomScaleNormal="85" workbookViewId="0">
      <selection activeCell="B1" sqref="B1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EZOXeioMsCbB+5K2r8zcnzz7ZT9YHxprxzHRzwMOmJ1NOdFz/2DIh4wmnwB+jIg7LSe02nkglH8Uzjo3MyyCBQ==" saltValue="nIQnTQlBsAp+Ao9V3tHiIw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46" priority="7"/>
  </conditionalFormatting>
  <conditionalFormatting sqref="D14:D15">
    <cfRule type="duplicateValues" dxfId="45" priority="6"/>
  </conditionalFormatting>
  <conditionalFormatting sqref="D16:D17">
    <cfRule type="duplicateValues" dxfId="44" priority="5"/>
  </conditionalFormatting>
  <conditionalFormatting sqref="D18:D19">
    <cfRule type="duplicateValues" dxfId="43" priority="4"/>
  </conditionalFormatting>
  <conditionalFormatting sqref="D20:D21">
    <cfRule type="duplicateValues" dxfId="42" priority="3"/>
  </conditionalFormatting>
  <conditionalFormatting sqref="D34:D35">
    <cfRule type="duplicateValues" dxfId="41" priority="2"/>
  </conditionalFormatting>
  <conditionalFormatting sqref="H5:H8">
    <cfRule type="cellIs" dxfId="40" priority="15" operator="equal">
      <formula>"ATRASADO"</formula>
    </cfRule>
  </conditionalFormatting>
  <conditionalFormatting sqref="H14:H28">
    <cfRule type="cellIs" dxfId="39" priority="14" operator="equal">
      <formula>"ATRASADO"</formula>
    </cfRule>
  </conditionalFormatting>
  <conditionalFormatting sqref="H34:H39">
    <cfRule type="cellIs" dxfId="38" priority="11" operator="equal">
      <formula>"ATRASADO"</formula>
    </cfRule>
  </conditionalFormatting>
  <conditionalFormatting sqref="I48">
    <cfRule type="containsText" dxfId="3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3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35" priority="1" operator="lessThan">
      <formula>0</formula>
    </cfRule>
  </conditionalFormatting>
  <conditionalFormatting sqref="K5:K9">
    <cfRule type="cellIs" dxfId="34" priority="13" operator="lessThan">
      <formula>0</formula>
    </cfRule>
  </conditionalFormatting>
  <conditionalFormatting sqref="K14:K29">
    <cfRule type="cellIs" dxfId="33" priority="12" operator="greaterThan">
      <formula>0</formula>
    </cfRule>
  </conditionalFormatting>
  <conditionalFormatting sqref="K34:K40">
    <cfRule type="cellIs" dxfId="32" priority="10" operator="lessThan">
      <formula>0</formula>
    </cfRule>
  </conditionalFormatting>
  <dataValidations count="4">
    <dataValidation type="list" allowBlank="1" showInputMessage="1" showErrorMessage="1" sqref="F14:F28 F5:F8 F34:F39" xr:uid="{2A8CA81A-E0FB-4E4F-BA53-720B16D71387}">
      <formula1>"Boleto,Cartão de Crédito,Cartão de Débito,Débito automático,Dinheiro,PIX"</formula1>
    </dataValidation>
    <dataValidation type="list" allowBlank="1" showInputMessage="1" showErrorMessage="1" sqref="H34:H39 H14:H28" xr:uid="{DA5A1D4B-1835-4887-B989-4505DF8FA903}">
      <formula1>"ATRASADO,REALIZADO"</formula1>
    </dataValidation>
    <dataValidation type="list" allowBlank="1" showInputMessage="1" showErrorMessage="1" sqref="H5:H8" xr:uid="{BA03D936-515E-4EEF-83F2-5AC4946FC835}">
      <formula1>"ATRASADO,RECEBIDO"</formula1>
    </dataValidation>
    <dataValidation type="list" allowBlank="1" showInputMessage="1" showErrorMessage="1" sqref="E5:E8 E34:E39 E14:E28" xr:uid="{6C70504E-38DB-499E-9247-80AECA438F5A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E5B6BF-BEE8-482F-8F7D-F9FDA2351E54}">
          <x14:formula1>
            <xm:f>Menu!$G$2:$G$15</xm:f>
          </x14:formula1>
          <xm:sqref>C34:C39</xm:sqref>
        </x14:dataValidation>
        <x14:dataValidation type="list" allowBlank="1" showInputMessage="1" showErrorMessage="1" xr:uid="{66061FE0-07FE-4707-852D-8EB1ED08B1DC}">
          <x14:formula1>
            <xm:f>Menu!$A$2:$A$21</xm:f>
          </x14:formula1>
          <xm:sqref>C5:C8</xm:sqref>
        </x14:dataValidation>
        <x14:dataValidation type="list" allowBlank="1" showInputMessage="1" showErrorMessage="1" xr:uid="{EED2D5F6-2CE4-40CD-AB60-1BA40BE85409}">
          <x14:formula1>
            <xm:f>Menu!$B$2:$B$14</xm:f>
          </x14:formula1>
          <xm:sqref>C14:C28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B6FB-3BD3-4DCC-81F0-2E9BB9C960C8}">
  <dimension ref="A3:K50"/>
  <sheetViews>
    <sheetView showGridLines="0" zoomScale="85" zoomScaleNormal="85" workbookViewId="0">
      <selection activeCell="B1" sqref="B1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aEDbVwtNKuah6D8Tjx+cTfhq0x5LW00FPj0/1FYiT1Ijyq6w46fkOd/TrBeOSOxClN2eyjgbcrA+WHAz8ufO5Q==" saltValue="ycLdu4T6NQSMWvDAFmNo2g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31" priority="7"/>
  </conditionalFormatting>
  <conditionalFormatting sqref="D14:D15">
    <cfRule type="duplicateValues" dxfId="30" priority="6"/>
  </conditionalFormatting>
  <conditionalFormatting sqref="D16:D17">
    <cfRule type="duplicateValues" dxfId="29" priority="5"/>
  </conditionalFormatting>
  <conditionalFormatting sqref="D18:D19">
    <cfRule type="duplicateValues" dxfId="28" priority="4"/>
  </conditionalFormatting>
  <conditionalFormatting sqref="D20:D21">
    <cfRule type="duplicateValues" dxfId="27" priority="3"/>
  </conditionalFormatting>
  <conditionalFormatting sqref="D34:D35">
    <cfRule type="duplicateValues" dxfId="26" priority="2"/>
  </conditionalFormatting>
  <conditionalFormatting sqref="H5:H8">
    <cfRule type="cellIs" dxfId="25" priority="15" operator="equal">
      <formula>"ATRASADO"</formula>
    </cfRule>
  </conditionalFormatting>
  <conditionalFormatting sqref="H14:H28">
    <cfRule type="cellIs" dxfId="24" priority="14" operator="equal">
      <formula>"ATRASADO"</formula>
    </cfRule>
  </conditionalFormatting>
  <conditionalFormatting sqref="H34:H39">
    <cfRule type="cellIs" dxfId="23" priority="11" operator="equal">
      <formula>"ATRASADO"</formula>
    </cfRule>
  </conditionalFormatting>
  <conditionalFormatting sqref="I48">
    <cfRule type="containsText" dxfId="22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21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20" priority="1" operator="lessThan">
      <formula>0</formula>
    </cfRule>
  </conditionalFormatting>
  <conditionalFormatting sqref="K5:K9">
    <cfRule type="cellIs" dxfId="19" priority="13" operator="lessThan">
      <formula>0</formula>
    </cfRule>
  </conditionalFormatting>
  <conditionalFormatting sqref="K14:K29">
    <cfRule type="cellIs" dxfId="18" priority="12" operator="greaterThan">
      <formula>0</formula>
    </cfRule>
  </conditionalFormatting>
  <conditionalFormatting sqref="K34:K40">
    <cfRule type="cellIs" dxfId="17" priority="10" operator="lessThan">
      <formula>0</formula>
    </cfRule>
  </conditionalFormatting>
  <dataValidations count="4">
    <dataValidation type="list" allowBlank="1" showInputMessage="1" showErrorMessage="1" sqref="E5:E8 E34:E39 E14:E28" xr:uid="{D8F8BAFE-CF05-426F-AC81-81A988B03B7D}">
      <formula1>"Fixo,Variável"</formula1>
    </dataValidation>
    <dataValidation type="list" allowBlank="1" showInputMessage="1" showErrorMessage="1" sqref="H5:H8" xr:uid="{BAAF25DB-5214-4109-805C-A78738F3AA73}">
      <formula1>"ATRASADO,RECEBIDO"</formula1>
    </dataValidation>
    <dataValidation type="list" allowBlank="1" showInputMessage="1" showErrorMessage="1" sqref="H34:H39 H14:H28" xr:uid="{25D70D23-0781-472F-BA0B-22C6430B9DCB}">
      <formula1>"ATRASADO,REALIZADO"</formula1>
    </dataValidation>
    <dataValidation type="list" allowBlank="1" showInputMessage="1" showErrorMessage="1" sqref="F14:F28 F5:F8 F34:F39" xr:uid="{392AEF11-424C-4658-ABA7-6AE1172809EC}">
      <formula1>"Boleto,Cartão de Crédito,Cartão de Débito,Débito automático,Dinheiro,PIX"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E8A63F-0672-40DD-9492-332740706F76}">
          <x14:formula1>
            <xm:f>Menu!$B$2:$B$14</xm:f>
          </x14:formula1>
          <xm:sqref>C14:C28</xm:sqref>
        </x14:dataValidation>
        <x14:dataValidation type="list" allowBlank="1" showInputMessage="1" showErrorMessage="1" xr:uid="{8E91668C-1AD7-43E8-B9BB-8B408325D2A3}">
          <x14:formula1>
            <xm:f>Menu!$A$2:$A$21</xm:f>
          </x14:formula1>
          <xm:sqref>C5:C8</xm:sqref>
        </x14:dataValidation>
        <x14:dataValidation type="list" allowBlank="1" showInputMessage="1" showErrorMessage="1" xr:uid="{95A3AA93-188A-4C88-85F4-355FCD5B0DDE}">
          <x14:formula1>
            <xm:f>Menu!$G$2:$G$15</xm:f>
          </x14:formula1>
          <xm:sqref>C34:C39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20C7-E5CC-49F7-A618-E961451912C5}">
  <dimension ref="A3:K50"/>
  <sheetViews>
    <sheetView showGridLines="0" zoomScale="85" zoomScaleNormal="85" workbookViewId="0">
      <selection activeCell="B1" sqref="B1"/>
    </sheetView>
  </sheetViews>
  <sheetFormatPr defaultColWidth="8.88671875" defaultRowHeight="14.4" x14ac:dyDescent="0.3"/>
  <cols>
    <col min="1" max="1" width="5.44140625" style="37" customWidth="1"/>
    <col min="2" max="2" width="31.109375" style="37" customWidth="1"/>
    <col min="3" max="3" width="19.5546875" style="37" customWidth="1"/>
    <col min="4" max="4" width="20.5546875" style="37" customWidth="1"/>
    <col min="5" max="5" width="18.33203125" style="37" customWidth="1"/>
    <col min="6" max="6" width="20.33203125" style="37" customWidth="1"/>
    <col min="7" max="7" width="20.44140625" style="37" customWidth="1"/>
    <col min="8" max="8" width="13.44140625" style="37" customWidth="1"/>
    <col min="9" max="9" width="17.88671875" style="37" bestFit="1" customWidth="1"/>
    <col min="10" max="10" width="18" style="37" bestFit="1" customWidth="1"/>
    <col min="11" max="11" width="17.6640625" style="37" bestFit="1" customWidth="1"/>
    <col min="12" max="12" width="15" style="37" customWidth="1"/>
    <col min="13" max="13" width="13.6640625" style="37" customWidth="1"/>
    <col min="14" max="16384" width="8.88671875" style="37"/>
  </cols>
  <sheetData>
    <row r="3" spans="1:11" ht="25.8" x14ac:dyDescent="0.3">
      <c r="B3" s="38" t="s">
        <v>23</v>
      </c>
    </row>
    <row r="4" spans="1:11" s="40" customFormat="1" ht="28.95" customHeight="1" x14ac:dyDescent="0.3">
      <c r="A4" s="39"/>
      <c r="B4" s="85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6" t="s">
        <v>31</v>
      </c>
      <c r="J4" s="87" t="s">
        <v>32</v>
      </c>
      <c r="K4" s="88" t="s">
        <v>15</v>
      </c>
    </row>
    <row r="5" spans="1:11" ht="14.4" customHeight="1" x14ac:dyDescent="0.3">
      <c r="A5" s="39"/>
      <c r="B5" s="41"/>
      <c r="C5" s="42"/>
      <c r="D5" s="42"/>
      <c r="E5" s="43"/>
      <c r="F5" s="44"/>
      <c r="G5" s="45"/>
      <c r="H5" s="42"/>
      <c r="I5" s="46"/>
      <c r="J5" s="46"/>
      <c r="K5" s="74">
        <f>J5-I5</f>
        <v>0</v>
      </c>
    </row>
    <row r="6" spans="1:11" ht="14.4" customHeight="1" x14ac:dyDescent="0.3">
      <c r="A6" s="39"/>
      <c r="B6" s="41"/>
      <c r="C6" s="42"/>
      <c r="D6" s="42"/>
      <c r="E6" s="43"/>
      <c r="F6" s="44"/>
      <c r="G6" s="45"/>
      <c r="H6" s="42"/>
      <c r="I6" s="46"/>
      <c r="J6" s="47"/>
      <c r="K6" s="74">
        <f>J6-I6</f>
        <v>0</v>
      </c>
    </row>
    <row r="7" spans="1:11" ht="14.4" customHeight="1" x14ac:dyDescent="0.3">
      <c r="A7" s="39"/>
      <c r="B7" s="41"/>
      <c r="C7" s="42"/>
      <c r="D7" s="42"/>
      <c r="E7" s="43"/>
      <c r="F7" s="44"/>
      <c r="G7" s="45"/>
      <c r="H7" s="42"/>
      <c r="I7" s="46"/>
      <c r="J7" s="47"/>
      <c r="K7" s="74">
        <f>J7-I7</f>
        <v>0</v>
      </c>
    </row>
    <row r="8" spans="1:11" ht="14.4" customHeight="1" x14ac:dyDescent="0.3">
      <c r="A8" s="39"/>
      <c r="B8" s="48"/>
      <c r="C8" s="49"/>
      <c r="D8" s="49"/>
      <c r="E8" s="50"/>
      <c r="F8" s="51"/>
      <c r="G8" s="52"/>
      <c r="H8" s="50"/>
      <c r="I8" s="53"/>
      <c r="J8" s="54"/>
      <c r="K8" s="75">
        <f>J8-I8</f>
        <v>0</v>
      </c>
    </row>
    <row r="9" spans="1:11" ht="15.6" customHeight="1" x14ac:dyDescent="0.3">
      <c r="A9" s="39"/>
      <c r="B9" s="109" t="s">
        <v>33</v>
      </c>
      <c r="C9" s="110"/>
      <c r="D9" s="110"/>
      <c r="E9" s="110"/>
      <c r="F9" s="110"/>
      <c r="G9" s="110"/>
      <c r="H9" s="111"/>
      <c r="I9" s="55">
        <f>SUM(I5:I8)</f>
        <v>0</v>
      </c>
      <c r="J9" s="55">
        <f>SUM(J5:J8)</f>
        <v>0</v>
      </c>
      <c r="K9" s="56">
        <f>J9-I9</f>
        <v>0</v>
      </c>
    </row>
    <row r="12" spans="1:11" ht="25.8" x14ac:dyDescent="0.3">
      <c r="B12" s="38" t="s">
        <v>34</v>
      </c>
    </row>
    <row r="13" spans="1:11" ht="34.200000000000003" customHeight="1" x14ac:dyDescent="0.3">
      <c r="A13" s="39"/>
      <c r="B13" s="89" t="s">
        <v>24</v>
      </c>
      <c r="C13" s="86" t="s">
        <v>25</v>
      </c>
      <c r="D13" s="86" t="s">
        <v>35</v>
      </c>
      <c r="E13" s="87" t="s">
        <v>36</v>
      </c>
      <c r="F13" s="86" t="s">
        <v>28</v>
      </c>
      <c r="G13" s="86" t="s">
        <v>37</v>
      </c>
      <c r="H13" s="86" t="s">
        <v>30</v>
      </c>
      <c r="I13" s="86" t="s">
        <v>31</v>
      </c>
      <c r="J13" s="87" t="s">
        <v>32</v>
      </c>
      <c r="K13" s="88" t="s">
        <v>15</v>
      </c>
    </row>
    <row r="14" spans="1:11" ht="14.4" customHeight="1" x14ac:dyDescent="0.3">
      <c r="A14" s="39"/>
      <c r="B14" s="41"/>
      <c r="C14" s="42"/>
      <c r="D14" s="42"/>
      <c r="E14" s="57"/>
      <c r="F14" s="42"/>
      <c r="G14" s="45"/>
      <c r="H14" s="42"/>
      <c r="I14" s="46"/>
      <c r="J14" s="47"/>
      <c r="K14" s="76">
        <f t="shared" ref="K14:K29" si="0">J14-I14</f>
        <v>0</v>
      </c>
    </row>
    <row r="15" spans="1:11" ht="14.4" customHeight="1" x14ac:dyDescent="0.3">
      <c r="A15" s="39"/>
      <c r="B15" s="41"/>
      <c r="C15" s="42"/>
      <c r="D15" s="42"/>
      <c r="E15" s="57"/>
      <c r="F15" s="42"/>
      <c r="G15" s="45"/>
      <c r="H15" s="42"/>
      <c r="I15" s="46"/>
      <c r="J15" s="47"/>
      <c r="K15" s="76">
        <f t="shared" si="0"/>
        <v>0</v>
      </c>
    </row>
    <row r="16" spans="1:11" ht="14.4" customHeight="1" x14ac:dyDescent="0.3">
      <c r="A16" s="39"/>
      <c r="B16" s="41"/>
      <c r="C16" s="42"/>
      <c r="D16" s="42"/>
      <c r="E16" s="57"/>
      <c r="F16" s="42"/>
      <c r="G16" s="45"/>
      <c r="H16" s="42"/>
      <c r="I16" s="46"/>
      <c r="J16" s="47"/>
      <c r="K16" s="76">
        <f t="shared" si="0"/>
        <v>0</v>
      </c>
    </row>
    <row r="17" spans="1:11" ht="14.4" customHeight="1" x14ac:dyDescent="0.3">
      <c r="A17" s="39"/>
      <c r="B17" s="41"/>
      <c r="C17" s="42"/>
      <c r="D17" s="42"/>
      <c r="E17" s="57"/>
      <c r="F17" s="42"/>
      <c r="G17" s="45"/>
      <c r="H17" s="42"/>
      <c r="I17" s="46"/>
      <c r="J17" s="47"/>
      <c r="K17" s="76">
        <f t="shared" si="0"/>
        <v>0</v>
      </c>
    </row>
    <row r="18" spans="1:11" ht="14.4" customHeight="1" x14ac:dyDescent="0.3">
      <c r="A18" s="39"/>
      <c r="B18" s="41"/>
      <c r="C18" s="42"/>
      <c r="D18" s="42"/>
      <c r="E18" s="57"/>
      <c r="F18" s="42"/>
      <c r="G18" s="45"/>
      <c r="H18" s="42"/>
      <c r="I18" s="46"/>
      <c r="J18" s="47"/>
      <c r="K18" s="76">
        <f t="shared" si="0"/>
        <v>0</v>
      </c>
    </row>
    <row r="19" spans="1:11" ht="14.4" customHeight="1" x14ac:dyDescent="0.3">
      <c r="A19" s="39"/>
      <c r="B19" s="41"/>
      <c r="C19" s="42"/>
      <c r="D19" s="42"/>
      <c r="E19" s="57"/>
      <c r="F19" s="42"/>
      <c r="G19" s="58"/>
      <c r="H19" s="42"/>
      <c r="I19" s="46"/>
      <c r="J19" s="47"/>
      <c r="K19" s="76">
        <f t="shared" si="0"/>
        <v>0</v>
      </c>
    </row>
    <row r="20" spans="1:11" ht="14.4" customHeight="1" x14ac:dyDescent="0.3">
      <c r="A20" s="39"/>
      <c r="B20" s="41"/>
      <c r="C20" s="42"/>
      <c r="D20" s="42"/>
      <c r="E20" s="57"/>
      <c r="F20" s="42"/>
      <c r="G20" s="58"/>
      <c r="H20" s="42"/>
      <c r="I20" s="46"/>
      <c r="J20" s="47"/>
      <c r="K20" s="76">
        <f t="shared" si="0"/>
        <v>0</v>
      </c>
    </row>
    <row r="21" spans="1:11" ht="14.4" customHeight="1" x14ac:dyDescent="0.3">
      <c r="A21" s="39"/>
      <c r="B21" s="41"/>
      <c r="C21" s="42"/>
      <c r="D21" s="42"/>
      <c r="E21" s="57"/>
      <c r="F21" s="42"/>
      <c r="G21" s="58"/>
      <c r="H21" s="42"/>
      <c r="I21" s="46"/>
      <c r="J21" s="47"/>
      <c r="K21" s="76">
        <f t="shared" si="0"/>
        <v>0</v>
      </c>
    </row>
    <row r="22" spans="1:11" ht="14.4" customHeight="1" x14ac:dyDescent="0.3">
      <c r="A22" s="39"/>
      <c r="B22" s="41"/>
      <c r="C22" s="42"/>
      <c r="D22" s="42"/>
      <c r="E22" s="57"/>
      <c r="F22" s="42"/>
      <c r="G22" s="58"/>
      <c r="H22" s="42"/>
      <c r="I22" s="46"/>
      <c r="J22" s="47"/>
      <c r="K22" s="76">
        <f t="shared" si="0"/>
        <v>0</v>
      </c>
    </row>
    <row r="23" spans="1:11" ht="14.4" customHeight="1" x14ac:dyDescent="0.3">
      <c r="A23" s="39"/>
      <c r="B23" s="41"/>
      <c r="C23" s="42"/>
      <c r="D23" s="42"/>
      <c r="E23" s="57"/>
      <c r="F23" s="42"/>
      <c r="G23" s="58"/>
      <c r="H23" s="42"/>
      <c r="I23" s="46"/>
      <c r="J23" s="47"/>
      <c r="K23" s="76">
        <f t="shared" si="0"/>
        <v>0</v>
      </c>
    </row>
    <row r="24" spans="1:11" ht="14.4" customHeight="1" x14ac:dyDescent="0.3">
      <c r="A24" s="39"/>
      <c r="B24" s="41"/>
      <c r="C24" s="42"/>
      <c r="D24" s="42"/>
      <c r="E24" s="57"/>
      <c r="F24" s="42"/>
      <c r="G24" s="58"/>
      <c r="H24" s="42"/>
      <c r="I24" s="46"/>
      <c r="J24" s="47"/>
      <c r="K24" s="76">
        <f t="shared" si="0"/>
        <v>0</v>
      </c>
    </row>
    <row r="25" spans="1:11" ht="14.4" customHeight="1" x14ac:dyDescent="0.3">
      <c r="A25" s="39"/>
      <c r="B25" s="41"/>
      <c r="C25" s="42"/>
      <c r="D25" s="42"/>
      <c r="E25" s="57"/>
      <c r="F25" s="42"/>
      <c r="G25" s="58"/>
      <c r="H25" s="42"/>
      <c r="I25" s="46"/>
      <c r="J25" s="47"/>
      <c r="K25" s="76">
        <f t="shared" si="0"/>
        <v>0</v>
      </c>
    </row>
    <row r="26" spans="1:11" ht="14.4" customHeight="1" x14ac:dyDescent="0.3">
      <c r="A26" s="39"/>
      <c r="B26" s="41"/>
      <c r="C26" s="42"/>
      <c r="D26" s="42"/>
      <c r="E26" s="57"/>
      <c r="F26" s="42"/>
      <c r="G26" s="58"/>
      <c r="H26" s="42"/>
      <c r="I26" s="46"/>
      <c r="J26" s="47"/>
      <c r="K26" s="76">
        <f t="shared" si="0"/>
        <v>0</v>
      </c>
    </row>
    <row r="27" spans="1:11" ht="14.4" customHeight="1" x14ac:dyDescent="0.3">
      <c r="A27" s="39"/>
      <c r="B27" s="41"/>
      <c r="C27" s="42"/>
      <c r="D27" s="42"/>
      <c r="E27" s="57"/>
      <c r="F27" s="42"/>
      <c r="G27" s="58"/>
      <c r="H27" s="42"/>
      <c r="I27" s="46"/>
      <c r="J27" s="47"/>
      <c r="K27" s="76">
        <f t="shared" si="0"/>
        <v>0</v>
      </c>
    </row>
    <row r="28" spans="1:11" ht="14.4" customHeight="1" x14ac:dyDescent="0.3">
      <c r="A28" s="39"/>
      <c r="B28" s="48"/>
      <c r="C28" s="49"/>
      <c r="D28" s="49"/>
      <c r="E28" s="59"/>
      <c r="F28" s="49"/>
      <c r="G28" s="60"/>
      <c r="H28" s="49"/>
      <c r="I28" s="53"/>
      <c r="J28" s="54"/>
      <c r="K28" s="77">
        <f t="shared" si="0"/>
        <v>0</v>
      </c>
    </row>
    <row r="29" spans="1:11" ht="15.6" customHeight="1" x14ac:dyDescent="0.3">
      <c r="A29" s="39"/>
      <c r="B29" s="112" t="s">
        <v>38</v>
      </c>
      <c r="C29" s="113"/>
      <c r="D29" s="113"/>
      <c r="E29" s="113"/>
      <c r="F29" s="113"/>
      <c r="G29" s="113"/>
      <c r="H29" s="113"/>
      <c r="I29" s="61">
        <f>SUM(I14:I28)</f>
        <v>0</v>
      </c>
      <c r="J29" s="61">
        <f>SUM(J14:J28)</f>
        <v>0</v>
      </c>
      <c r="K29" s="62">
        <f t="shared" si="0"/>
        <v>0</v>
      </c>
    </row>
    <row r="32" spans="1:11" ht="25.8" x14ac:dyDescent="0.3">
      <c r="B32" s="38" t="s">
        <v>39</v>
      </c>
    </row>
    <row r="33" spans="1:11" ht="37.200000000000003" customHeight="1" x14ac:dyDescent="0.3">
      <c r="A33" s="39"/>
      <c r="B33" s="90" t="s">
        <v>24</v>
      </c>
      <c r="C33" s="87" t="s">
        <v>25</v>
      </c>
      <c r="D33" s="91" t="s">
        <v>40</v>
      </c>
      <c r="E33" s="91" t="s">
        <v>41</v>
      </c>
      <c r="F33" s="92" t="s">
        <v>28</v>
      </c>
      <c r="G33" s="91" t="s">
        <v>29</v>
      </c>
      <c r="H33" s="92" t="s">
        <v>30</v>
      </c>
      <c r="I33" s="91" t="s">
        <v>42</v>
      </c>
      <c r="J33" s="90" t="s">
        <v>43</v>
      </c>
      <c r="K33" s="93" t="s">
        <v>15</v>
      </c>
    </row>
    <row r="34" spans="1:11" ht="14.4" customHeight="1" x14ac:dyDescent="0.3">
      <c r="A34" s="39"/>
      <c r="B34" s="41"/>
      <c r="C34" s="63"/>
      <c r="D34" s="42"/>
      <c r="E34" s="64"/>
      <c r="F34" s="65"/>
      <c r="G34" s="45"/>
      <c r="H34" s="57"/>
      <c r="I34" s="46"/>
      <c r="J34" s="47"/>
      <c r="K34" s="74">
        <f>J34-I34</f>
        <v>0</v>
      </c>
    </row>
    <row r="35" spans="1:11" ht="14.4" customHeight="1" x14ac:dyDescent="0.3">
      <c r="A35" s="39"/>
      <c r="B35" s="41"/>
      <c r="C35" s="63"/>
      <c r="D35" s="42"/>
      <c r="E35" s="64"/>
      <c r="F35" s="65"/>
      <c r="G35" s="45"/>
      <c r="H35" s="57"/>
      <c r="I35" s="46"/>
      <c r="J35" s="47"/>
      <c r="K35" s="74">
        <f t="shared" ref="K35:K40" si="1">J35-I35</f>
        <v>0</v>
      </c>
    </row>
    <row r="36" spans="1:11" ht="14.4" customHeight="1" x14ac:dyDescent="0.3">
      <c r="A36" s="39"/>
      <c r="B36" s="41"/>
      <c r="C36" s="63"/>
      <c r="D36" s="66"/>
      <c r="E36" s="64"/>
      <c r="F36" s="65"/>
      <c r="G36" s="45"/>
      <c r="H36" s="57"/>
      <c r="I36" s="46"/>
      <c r="J36" s="47"/>
      <c r="K36" s="74">
        <f t="shared" si="1"/>
        <v>0</v>
      </c>
    </row>
    <row r="37" spans="1:11" ht="14.4" customHeight="1" x14ac:dyDescent="0.3">
      <c r="A37" s="39"/>
      <c r="B37" s="41"/>
      <c r="C37" s="63"/>
      <c r="D37" s="66"/>
      <c r="E37" s="64"/>
      <c r="F37" s="65"/>
      <c r="G37" s="66"/>
      <c r="H37" s="57"/>
      <c r="I37" s="46"/>
      <c r="J37" s="47"/>
      <c r="K37" s="74">
        <f t="shared" si="1"/>
        <v>0</v>
      </c>
    </row>
    <row r="38" spans="1:11" ht="14.4" customHeight="1" x14ac:dyDescent="0.3">
      <c r="A38" s="39"/>
      <c r="B38" s="41"/>
      <c r="C38" s="63"/>
      <c r="D38" s="66"/>
      <c r="E38" s="64"/>
      <c r="F38" s="65"/>
      <c r="G38" s="66"/>
      <c r="H38" s="57"/>
      <c r="I38" s="46"/>
      <c r="J38" s="47"/>
      <c r="K38" s="74">
        <f t="shared" si="1"/>
        <v>0</v>
      </c>
    </row>
    <row r="39" spans="1:11" ht="14.4" customHeight="1" x14ac:dyDescent="0.3">
      <c r="A39" s="39"/>
      <c r="B39" s="48"/>
      <c r="C39" s="67"/>
      <c r="D39" s="68"/>
      <c r="E39" s="69"/>
      <c r="F39" s="70"/>
      <c r="G39" s="68"/>
      <c r="H39" s="59"/>
      <c r="I39" s="53"/>
      <c r="J39" s="54"/>
      <c r="K39" s="75">
        <f t="shared" si="1"/>
        <v>0</v>
      </c>
    </row>
    <row r="40" spans="1:11" ht="15.6" customHeight="1" x14ac:dyDescent="0.3">
      <c r="A40" s="39"/>
      <c r="B40" s="112" t="s">
        <v>38</v>
      </c>
      <c r="C40" s="113"/>
      <c r="D40" s="113"/>
      <c r="E40" s="113"/>
      <c r="F40" s="113"/>
      <c r="G40" s="113"/>
      <c r="H40" s="113"/>
      <c r="I40" s="71">
        <f>SUM(I34:I39)</f>
        <v>0</v>
      </c>
      <c r="J40" s="71">
        <f>SUM(J34:J39)</f>
        <v>0</v>
      </c>
      <c r="K40" s="72">
        <f t="shared" si="1"/>
        <v>0</v>
      </c>
    </row>
    <row r="43" spans="1:11" ht="15" thickBot="1" x14ac:dyDescent="0.35"/>
    <row r="44" spans="1:11" ht="21.6" customHeight="1" thickBot="1" x14ac:dyDescent="0.4">
      <c r="I44" s="105" t="s">
        <v>44</v>
      </c>
      <c r="J44" s="106"/>
      <c r="K44" s="107"/>
    </row>
    <row r="45" spans="1:11" ht="18" x14ac:dyDescent="0.3">
      <c r="I45" s="94" t="s">
        <v>14</v>
      </c>
      <c r="J45" s="95" t="s">
        <v>13</v>
      </c>
      <c r="K45" s="96" t="s">
        <v>15</v>
      </c>
    </row>
    <row r="46" spans="1:11" ht="18.600000000000001" thickBot="1" x14ac:dyDescent="0.4">
      <c r="I46" s="78">
        <f>I9-(I29+I40)</f>
        <v>0</v>
      </c>
      <c r="J46" s="79">
        <f>J9-(J29+J40)</f>
        <v>0</v>
      </c>
      <c r="K46" s="80">
        <f>J46-I46</f>
        <v>0</v>
      </c>
    </row>
    <row r="47" spans="1:11" x14ac:dyDescent="0.3">
      <c r="I47"/>
      <c r="J47"/>
      <c r="K47"/>
    </row>
    <row r="48" spans="1:11" ht="38.4" customHeight="1" x14ac:dyDescent="0.3">
      <c r="I48" s="108" t="str" cm="1">
        <f t="array" ref="I48">_xlfn.IFS(J46=0,"",J46&gt;0,"Parabéns, você fechou no azul! Invista esse dinheiro extra e aumente o seu patrimônio",J46&lt;0,"Atenção! Você fechou o mês no vermelho e precisa revisar as suas despesas")</f>
        <v/>
      </c>
      <c r="J48" s="108"/>
      <c r="K48" s="108"/>
    </row>
    <row r="49" spans="9:11" ht="14.4" customHeight="1" x14ac:dyDescent="0.3">
      <c r="I49" s="84"/>
      <c r="J49" s="84"/>
      <c r="K49" s="84"/>
    </row>
    <row r="50" spans="9:11" ht="14.4" customHeight="1" x14ac:dyDescent="0.3">
      <c r="I50" s="73"/>
      <c r="J50" s="73"/>
      <c r="K50" s="73"/>
    </row>
  </sheetData>
  <sheetProtection algorithmName="SHA-512" hashValue="JEuEQXbhEEcHPZPeiEHLtpTLaljIh+t5hzTJ/kgbHp/oZat2+vVhTOfKZNqqROZHBWjErlbJDC1Bs2ZM/N8DVg==" saltValue="22l6vQ1qY5fGSwARQJpdKg==" spinCount="100000" sheet="1" objects="1" scenarios="1" formatCells="0" formatColumns="0" formatRows="0" insertColumns="0" insertRows="0" deleteRows="0" sort="0" autoFilter="0"/>
  <protectedRanges>
    <protectedRange sqref="B5:J8" name="Intervalo1"/>
  </protectedRanges>
  <mergeCells count="5">
    <mergeCell ref="B9:H9"/>
    <mergeCell ref="B29:H29"/>
    <mergeCell ref="B40:H40"/>
    <mergeCell ref="I44:K44"/>
    <mergeCell ref="I48:K48"/>
  </mergeCells>
  <conditionalFormatting sqref="D5:D6">
    <cfRule type="duplicateValues" dxfId="16" priority="7"/>
  </conditionalFormatting>
  <conditionalFormatting sqref="D14:D15">
    <cfRule type="duplicateValues" dxfId="15" priority="6"/>
  </conditionalFormatting>
  <conditionalFormatting sqref="D16:D17">
    <cfRule type="duplicateValues" dxfId="14" priority="5"/>
  </conditionalFormatting>
  <conditionalFormatting sqref="D18:D19">
    <cfRule type="duplicateValues" dxfId="13" priority="4"/>
  </conditionalFormatting>
  <conditionalFormatting sqref="D20:D21">
    <cfRule type="duplicateValues" dxfId="12" priority="3"/>
  </conditionalFormatting>
  <conditionalFormatting sqref="D34:D35">
    <cfRule type="duplicateValues" dxfId="11" priority="2"/>
  </conditionalFormatting>
  <conditionalFormatting sqref="H5:H8">
    <cfRule type="cellIs" dxfId="10" priority="15" operator="equal">
      <formula>"ATRASADO"</formula>
    </cfRule>
  </conditionalFormatting>
  <conditionalFormatting sqref="H14:H28">
    <cfRule type="cellIs" dxfId="9" priority="14" operator="equal">
      <formula>"ATRASADO"</formula>
    </cfRule>
  </conditionalFormatting>
  <conditionalFormatting sqref="H34:H39">
    <cfRule type="cellIs" dxfId="8" priority="11" operator="equal">
      <formula>"ATRASADO"</formula>
    </cfRule>
  </conditionalFormatting>
  <conditionalFormatting sqref="I48">
    <cfRule type="containsText" dxfId="7" priority="8" operator="containsText" text="Atenção! Você fechou o mês no vermelho e precisa revisar as suas despesas">
      <formula>NOT(ISERROR(SEARCH("Atenção! Você fechou o mês no vermelho e precisa revisar as suas despesas",I48)))</formula>
    </cfRule>
    <cfRule type="containsText" dxfId="6" priority="9" operator="containsText" text="Invista esse dinheiro extra e aumente o seu patrimônio">
      <formula>NOT(ISERROR(SEARCH("Invista esse dinheiro extra e aumente o seu patrimônio",I48)))</formula>
    </cfRule>
  </conditionalFormatting>
  <conditionalFormatting sqref="J46">
    <cfRule type="cellIs" dxfId="5" priority="1" operator="lessThan">
      <formula>0</formula>
    </cfRule>
  </conditionalFormatting>
  <conditionalFormatting sqref="K5:K9">
    <cfRule type="cellIs" dxfId="4" priority="13" operator="lessThan">
      <formula>0</formula>
    </cfRule>
  </conditionalFormatting>
  <conditionalFormatting sqref="K14:K29">
    <cfRule type="cellIs" dxfId="3" priority="12" operator="greaterThan">
      <formula>0</formula>
    </cfRule>
  </conditionalFormatting>
  <conditionalFormatting sqref="K34:K40">
    <cfRule type="cellIs" dxfId="2" priority="10" operator="lessThan">
      <formula>0</formula>
    </cfRule>
  </conditionalFormatting>
  <dataValidations count="4">
    <dataValidation type="list" allowBlank="1" showInputMessage="1" showErrorMessage="1" sqref="F14:F28 F5:F8 F34:F39" xr:uid="{98A38DEE-32E6-4880-AE42-754BC8D89C5C}">
      <formula1>"Boleto,Cartão de Crédito,Cartão de Débito,Débito automático,Dinheiro,PIX"</formula1>
    </dataValidation>
    <dataValidation type="list" allowBlank="1" showInputMessage="1" showErrorMessage="1" sqref="H34:H39 H14:H28" xr:uid="{222E5E73-2010-4572-9990-53C3CDBEBD40}">
      <formula1>"ATRASADO,REALIZADO"</formula1>
    </dataValidation>
    <dataValidation type="list" allowBlank="1" showInputMessage="1" showErrorMessage="1" sqref="H5:H8" xr:uid="{B75C00C9-C792-450A-B554-6580CE8549CD}">
      <formula1>"ATRASADO,RECEBIDO"</formula1>
    </dataValidation>
    <dataValidation type="list" allowBlank="1" showInputMessage="1" showErrorMessage="1" sqref="E5:E8 E34:E39 E14:E28" xr:uid="{F8C91551-E15B-4681-925A-756A94494148}">
      <formula1>"Fixo,Variável"</formula1>
    </dataValidation>
  </dataValidation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561993-491F-4CA8-AE4E-A656B5B9876C}">
          <x14:formula1>
            <xm:f>Menu!$G$2:$G$15</xm:f>
          </x14:formula1>
          <xm:sqref>C34:C39</xm:sqref>
        </x14:dataValidation>
        <x14:dataValidation type="list" allowBlank="1" showInputMessage="1" showErrorMessage="1" xr:uid="{73970E2E-C274-42CE-AA99-FEAA8F62D384}">
          <x14:formula1>
            <xm:f>Menu!$A$2:$A$21</xm:f>
          </x14:formula1>
          <xm:sqref>C5:C8</xm:sqref>
        </x14:dataValidation>
        <x14:dataValidation type="list" allowBlank="1" showInputMessage="1" showErrorMessage="1" xr:uid="{FFFF077F-48A8-4BE5-91E2-EDD9C34E2CE6}">
          <x14:formula1>
            <xm:f>Menu!$B$2:$B$14</xm:f>
          </x14:formula1>
          <xm:sqref>C14:C28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534-E4A7-471D-BC67-8106BD907C2A}">
  <dimension ref="A1:J46"/>
  <sheetViews>
    <sheetView workbookViewId="0">
      <selection activeCell="F3" sqref="F3"/>
    </sheetView>
  </sheetViews>
  <sheetFormatPr defaultRowHeight="14.4" x14ac:dyDescent="0.3"/>
  <cols>
    <col min="1" max="1" width="22.44140625" bestFit="1" customWidth="1"/>
    <col min="2" max="2" width="17.88671875" bestFit="1" customWidth="1"/>
    <col min="3" max="3" width="15.109375" bestFit="1" customWidth="1"/>
    <col min="4" max="4" width="18.44140625" bestFit="1" customWidth="1"/>
    <col min="5" max="5" width="17.33203125" bestFit="1" customWidth="1"/>
    <col min="6" max="6" width="10.5546875" bestFit="1" customWidth="1"/>
    <col min="7" max="7" width="22.33203125" bestFit="1" customWidth="1"/>
    <col min="8" max="8" width="10.33203125" customWidth="1"/>
  </cols>
  <sheetData>
    <row r="1" spans="1:10" ht="28.8" x14ac:dyDescent="0.3">
      <c r="A1" s="4" t="s">
        <v>27</v>
      </c>
      <c r="B1" s="3" t="s">
        <v>25</v>
      </c>
      <c r="C1" s="3"/>
      <c r="D1" s="3"/>
      <c r="E1" s="4"/>
      <c r="F1" s="4" t="s">
        <v>45</v>
      </c>
      <c r="G1" s="4" t="s">
        <v>46</v>
      </c>
      <c r="J1" s="33">
        <v>1</v>
      </c>
    </row>
    <row r="2" spans="1:10" x14ac:dyDescent="0.3">
      <c r="A2" t="s">
        <v>47</v>
      </c>
      <c r="B2" t="s">
        <v>48</v>
      </c>
      <c r="C2" s="2"/>
      <c r="F2" t="s">
        <v>49</v>
      </c>
      <c r="G2" t="s">
        <v>50</v>
      </c>
    </row>
    <row r="3" spans="1:10" x14ac:dyDescent="0.3">
      <c r="A3" t="s">
        <v>51</v>
      </c>
      <c r="B3" t="s">
        <v>52</v>
      </c>
      <c r="C3" s="2"/>
      <c r="F3" t="s">
        <v>53</v>
      </c>
      <c r="G3" t="s">
        <v>54</v>
      </c>
    </row>
    <row r="4" spans="1:10" x14ac:dyDescent="0.3">
      <c r="A4" t="s">
        <v>55</v>
      </c>
      <c r="B4" t="s">
        <v>56</v>
      </c>
      <c r="G4" t="s">
        <v>57</v>
      </c>
    </row>
    <row r="5" spans="1:10" x14ac:dyDescent="0.3">
      <c r="A5" t="s">
        <v>58</v>
      </c>
      <c r="B5" t="s">
        <v>59</v>
      </c>
      <c r="G5" t="s">
        <v>60</v>
      </c>
    </row>
    <row r="6" spans="1:10" x14ac:dyDescent="0.3">
      <c r="A6" t="s">
        <v>61</v>
      </c>
      <c r="B6" t="s">
        <v>62</v>
      </c>
      <c r="G6" t="s">
        <v>63</v>
      </c>
    </row>
    <row r="7" spans="1:10" x14ac:dyDescent="0.3">
      <c r="A7" t="s">
        <v>64</v>
      </c>
      <c r="B7" t="s">
        <v>65</v>
      </c>
      <c r="G7" t="s">
        <v>66</v>
      </c>
    </row>
    <row r="8" spans="1:10" x14ac:dyDescent="0.3">
      <c r="A8" t="s">
        <v>67</v>
      </c>
      <c r="B8" t="s">
        <v>68</v>
      </c>
      <c r="G8" t="s">
        <v>69</v>
      </c>
    </row>
    <row r="9" spans="1:10" x14ac:dyDescent="0.3">
      <c r="A9" t="s">
        <v>70</v>
      </c>
      <c r="B9" t="s">
        <v>71</v>
      </c>
      <c r="G9" t="s">
        <v>72</v>
      </c>
    </row>
    <row r="10" spans="1:10" x14ac:dyDescent="0.3">
      <c r="A10" t="s">
        <v>73</v>
      </c>
      <c r="B10" t="s">
        <v>74</v>
      </c>
      <c r="G10" t="s">
        <v>75</v>
      </c>
    </row>
    <row r="11" spans="1:10" x14ac:dyDescent="0.3">
      <c r="A11" t="s">
        <v>76</v>
      </c>
      <c r="B11" t="s">
        <v>77</v>
      </c>
      <c r="G11" t="s">
        <v>78</v>
      </c>
    </row>
    <row r="12" spans="1:10" x14ac:dyDescent="0.3">
      <c r="A12" t="s">
        <v>79</v>
      </c>
      <c r="B12" t="s">
        <v>80</v>
      </c>
      <c r="G12" t="s">
        <v>81</v>
      </c>
    </row>
    <row r="13" spans="1:10" x14ac:dyDescent="0.3">
      <c r="A13" t="s">
        <v>82</v>
      </c>
      <c r="B13" t="s">
        <v>83</v>
      </c>
      <c r="G13" t="s">
        <v>84</v>
      </c>
    </row>
    <row r="14" spans="1:10" x14ac:dyDescent="0.3">
      <c r="A14" t="s">
        <v>85</v>
      </c>
      <c r="B14" t="s">
        <v>86</v>
      </c>
      <c r="G14" t="s">
        <v>87</v>
      </c>
    </row>
    <row r="15" spans="1:10" x14ac:dyDescent="0.3">
      <c r="A15" t="s">
        <v>88</v>
      </c>
      <c r="G15" t="s">
        <v>86</v>
      </c>
    </row>
    <row r="16" spans="1:10" x14ac:dyDescent="0.3">
      <c r="A16" t="s">
        <v>89</v>
      </c>
    </row>
    <row r="17" spans="1:6" x14ac:dyDescent="0.3">
      <c r="A17" t="s">
        <v>90</v>
      </c>
    </row>
    <row r="18" spans="1:6" x14ac:dyDescent="0.3">
      <c r="A18" t="s">
        <v>91</v>
      </c>
    </row>
    <row r="19" spans="1:6" x14ac:dyDescent="0.3">
      <c r="A19" t="s">
        <v>92</v>
      </c>
    </row>
    <row r="20" spans="1:6" x14ac:dyDescent="0.3">
      <c r="A20" t="s">
        <v>93</v>
      </c>
    </row>
    <row r="21" spans="1:6" x14ac:dyDescent="0.3">
      <c r="A21" t="s">
        <v>86</v>
      </c>
    </row>
    <row r="24" spans="1:6" ht="15.6" customHeight="1" x14ac:dyDescent="0.3">
      <c r="A24" s="36"/>
      <c r="B24" s="81"/>
      <c r="C24" s="1"/>
      <c r="F24" s="34"/>
    </row>
    <row r="25" spans="1:6" ht="14.4" customHeight="1" x14ac:dyDescent="0.3">
      <c r="A25" s="36"/>
      <c r="B25" s="6"/>
      <c r="C25" s="1"/>
      <c r="F25" s="34"/>
    </row>
    <row r="26" spans="1:6" ht="14.4" customHeight="1" x14ac:dyDescent="0.3">
      <c r="A26" s="36"/>
      <c r="B26" s="7"/>
      <c r="C26" s="1"/>
      <c r="F26" s="34"/>
    </row>
    <row r="27" spans="1:6" ht="18" x14ac:dyDescent="0.35">
      <c r="A27" s="17"/>
      <c r="F27" s="34"/>
    </row>
    <row r="28" spans="1:6" ht="15.6" customHeight="1" x14ac:dyDescent="0.3">
      <c r="A28" s="36"/>
      <c r="B28" s="81"/>
      <c r="C28" s="1"/>
    </row>
    <row r="29" spans="1:6" ht="14.4" customHeight="1" x14ac:dyDescent="0.3">
      <c r="A29" s="36"/>
      <c r="B29" s="6"/>
      <c r="C29" s="1"/>
    </row>
    <row r="30" spans="1:6" ht="14.4" customHeight="1" x14ac:dyDescent="0.3">
      <c r="A30" s="36"/>
      <c r="B30" s="8"/>
      <c r="C30" s="1"/>
    </row>
    <row r="31" spans="1:6" ht="14.4" customHeight="1" x14ac:dyDescent="0.3">
      <c r="A31" s="36"/>
      <c r="B31" s="7"/>
      <c r="C31" s="33"/>
    </row>
    <row r="32" spans="1:6" ht="18" x14ac:dyDescent="0.35">
      <c r="A32" s="17"/>
    </row>
    <row r="33" spans="1:3" ht="15.6" customHeight="1" x14ac:dyDescent="0.3">
      <c r="A33" s="36"/>
      <c r="B33" s="81"/>
      <c r="C33" s="1"/>
    </row>
    <row r="34" spans="1:3" ht="14.4" customHeight="1" x14ac:dyDescent="0.3">
      <c r="A34" s="36"/>
      <c r="B34" s="6"/>
      <c r="C34" s="1"/>
    </row>
    <row r="35" spans="1:3" ht="14.4" customHeight="1" x14ac:dyDescent="0.3">
      <c r="A35" s="36"/>
      <c r="B35" s="11"/>
      <c r="C35" s="1"/>
    </row>
    <row r="36" spans="1:3" ht="14.4" customHeight="1" x14ac:dyDescent="0.3">
      <c r="A36" s="36"/>
      <c r="B36" s="7"/>
      <c r="C36" s="33"/>
    </row>
    <row r="37" spans="1:3" ht="18" x14ac:dyDescent="0.35">
      <c r="A37" s="17"/>
    </row>
    <row r="38" spans="1:3" ht="15.6" customHeight="1" x14ac:dyDescent="0.3">
      <c r="A38" s="36"/>
      <c r="B38" s="82"/>
      <c r="C38" s="1"/>
    </row>
    <row r="39" spans="1:3" ht="14.4" customHeight="1" x14ac:dyDescent="0.3">
      <c r="A39" s="36"/>
      <c r="B39" s="11"/>
      <c r="C39" s="1"/>
    </row>
    <row r="40" spans="1:3" ht="14.4" customHeight="1" x14ac:dyDescent="0.3">
      <c r="A40" s="36"/>
      <c r="B40" s="11"/>
      <c r="C40" s="1"/>
    </row>
    <row r="41" spans="1:3" ht="14.4" customHeight="1" x14ac:dyDescent="0.3">
      <c r="A41" s="36"/>
      <c r="B41" s="7"/>
      <c r="C41" s="33"/>
    </row>
    <row r="42" spans="1:3" ht="18" x14ac:dyDescent="0.35">
      <c r="A42" s="17"/>
      <c r="B42" s="5"/>
    </row>
    <row r="43" spans="1:3" ht="15.6" customHeight="1" x14ac:dyDescent="0.3">
      <c r="A43" s="36"/>
      <c r="B43" s="83"/>
      <c r="C43" s="1"/>
    </row>
    <row r="44" spans="1:3" ht="14.4" customHeight="1" x14ac:dyDescent="0.3">
      <c r="A44" s="36"/>
      <c r="B44" s="14"/>
      <c r="C44" s="1"/>
    </row>
    <row r="45" spans="1:3" ht="14.4" customHeight="1" x14ac:dyDescent="0.3">
      <c r="A45" s="36"/>
      <c r="B45" s="14"/>
      <c r="C45" s="1"/>
    </row>
    <row r="46" spans="1:3" x14ac:dyDescent="0.3">
      <c r="C46" s="33"/>
    </row>
  </sheetData>
  <conditionalFormatting sqref="A12:A19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BBA59542A7840AD586B1D149C2866" ma:contentTypeVersion="10" ma:contentTypeDescription="Crie um novo documento." ma:contentTypeScope="" ma:versionID="2d74fd63e823a4c5844e81188cab5d33">
  <xsd:schema xmlns:xsd="http://www.w3.org/2001/XMLSchema" xmlns:xs="http://www.w3.org/2001/XMLSchema" xmlns:p="http://schemas.microsoft.com/office/2006/metadata/properties" xmlns:ns2="ae7a9010-2007-4c63-8663-1fa10b4de220" xmlns:ns3="12290908-c7cc-4354-8593-d2362732e96c" targetNamespace="http://schemas.microsoft.com/office/2006/metadata/properties" ma:root="true" ma:fieldsID="c9e0ebf25099c62600ff062fd0060fd9" ns2:_="" ns3:_="">
    <xsd:import namespace="ae7a9010-2007-4c63-8663-1fa10b4de220"/>
    <xsd:import namespace="12290908-c7cc-4354-8593-d2362732e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a9010-2007-4c63-8663-1fa10b4de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0908-c7cc-4354-8593-d2362732e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345C3-9433-48D8-B5D2-65D7BB639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7a9010-2007-4c63-8663-1fa10b4de220"/>
    <ds:schemaRef ds:uri="12290908-c7cc-4354-8593-d2362732e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D0735D-6C1A-4FCF-BEEC-3F163ED7C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1D49E9-4AEE-4034-8048-5DFEC9D875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Instruções</vt:lpstr>
      <vt:lpstr>Resumo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Yael Peretz</dc:creator>
  <cp:keywords/>
  <dc:description/>
  <cp:lastModifiedBy>Henrique Fruet</cp:lastModifiedBy>
  <cp:revision/>
  <dcterms:created xsi:type="dcterms:W3CDTF">2024-08-20T16:29:40Z</dcterms:created>
  <dcterms:modified xsi:type="dcterms:W3CDTF">2025-07-18T19:08:20Z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a9157b-bcf3-4eac-b03e-7cf007ba9fdf_Enabled">
    <vt:lpwstr>true</vt:lpwstr>
  </property>
  <property fmtid="{D5CDD505-2E9C-101B-9397-08002B2CF9AE}" pid="3" name="MSIP_Label_e6a9157b-bcf3-4eac-b03e-7cf007ba9fdf_SetDate">
    <vt:lpwstr>2024-08-20T16:29:52Z</vt:lpwstr>
  </property>
  <property fmtid="{D5CDD505-2E9C-101B-9397-08002B2CF9AE}" pid="4" name="MSIP_Label_e6a9157b-bcf3-4eac-b03e-7cf007ba9fdf_Method">
    <vt:lpwstr>Standard</vt:lpwstr>
  </property>
  <property fmtid="{D5CDD505-2E9C-101B-9397-08002B2CF9AE}" pid="5" name="MSIP_Label_e6a9157b-bcf3-4eac-b03e-7cf007ba9fdf_Name">
    <vt:lpwstr>Publica</vt:lpwstr>
  </property>
  <property fmtid="{D5CDD505-2E9C-101B-9397-08002B2CF9AE}" pid="6" name="MSIP_Label_e6a9157b-bcf3-4eac-b03e-7cf007ba9fdf_SiteId">
    <vt:lpwstr>cf56e405-d2b0-4266-b210-aa04636b6161</vt:lpwstr>
  </property>
  <property fmtid="{D5CDD505-2E9C-101B-9397-08002B2CF9AE}" pid="7" name="MSIP_Label_e6a9157b-bcf3-4eac-b03e-7cf007ba9fdf_ActionId">
    <vt:lpwstr>0666443d-acd9-4213-a4eb-055d83519395</vt:lpwstr>
  </property>
  <property fmtid="{D5CDD505-2E9C-101B-9397-08002B2CF9AE}" pid="8" name="MSIP_Label_e6a9157b-bcf3-4eac-b03e-7cf007ba9fdf_ContentBits">
    <vt:lpwstr>2</vt:lpwstr>
  </property>
  <property fmtid="{D5CDD505-2E9C-101B-9397-08002B2CF9AE}" pid="9" name="ContentTypeId">
    <vt:lpwstr>0x010100067BBA59542A7840AD586B1D149C2866</vt:lpwstr>
  </property>
</Properties>
</file>