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011190\Downloads\RV\Planilha de FIIs 2025\"/>
    </mc:Choice>
  </mc:AlternateContent>
  <xr:revisionPtr revIDLastSave="1" documentId="13_ncr:1_{63064AB6-BFF4-4DBB-99E5-5A8AF293E54E}" xr6:coauthVersionLast="47" xr6:coauthVersionMax="47" xr10:uidLastSave="{EA43A809-54BC-4CC5-8552-F38C28EBEBF2}"/>
  <bookViews>
    <workbookView xWindow="-108" yWindow="-108" windowWidth="23256" windowHeight="12456" tabRatio="851" firstSheet="5" activeTab="6" xr2:uid="{00000000-000D-0000-FFFF-FFFF00000000}"/>
  </bookViews>
  <sheets>
    <sheet name="Instruções" sheetId="22" r:id="rId1"/>
    <sheet name="Retorno dividendos por segmento" sheetId="13" state="hidden" r:id="rId2"/>
    <sheet name="Retorno dividendos 2020-2024" sheetId="30" r:id="rId3"/>
    <sheet name="Renda de R$ 1.000 por mês" sheetId="8" r:id="rId4"/>
    <sheet name="auxiliar" sheetId="21" state="hidden" r:id="rId5"/>
    <sheet name="Monte uma carteira de FIIs" sheetId="16" r:id="rId6"/>
    <sheet name="Confira os resultados" sheetId="18" r:id="rId7"/>
    <sheet name="Retorno dividendos 2018-2023 an" sheetId="7" state="hidden" r:id="rId8"/>
    <sheet name="dados_oculto" sheetId="29" state="hidden" r:id="rId9"/>
    <sheet name="Lista" sheetId="17" state="hidden" r:id="rId10"/>
  </sheets>
  <definedNames>
    <definedName name="_xlnm._FilterDatabase" localSheetId="9" hidden="1">Lista!$E$1:$E$94</definedName>
    <definedName name="_xlnm._FilterDatabase" localSheetId="3" hidden="1">'Renda de R$ 1.000 por mês'!$A$4:$G$4</definedName>
    <definedName name="_xlnm._FilterDatabase" localSheetId="7" hidden="1">'Retorno dividendos 2018-2023 an'!$A$1:$I$1</definedName>
    <definedName name="_xlnm._FilterDatabase" localSheetId="1" hidden="1">'Retorno dividendos por segmento'!$B$1:$G$1</definedName>
    <definedName name="Ano">OFFSET('Confira os resultados'!$S$1,1,0,COUNT('Confira os resultados'!$S:$S))</definedName>
    <definedName name="Dado100">'Monte uma carteira de FIIs'!$F$28</definedName>
    <definedName name="Div">OFFSET('Confira os resultados'!$U$1,1,0,COUNT('Confira os resultados'!$U:$U))</definedName>
    <definedName name="Ticker">Lista!$E$2:$E$106</definedName>
    <definedName name="Ticker2">OFFSET('Confira os resultados'!$B$18,1,0,COUNTA('Confira os resultados'!$B$19:$B$32))</definedName>
    <definedName name="Validação">'Monte uma carteira de FIIs'!$E$8</definedName>
    <definedName name="Valor2">OFFSET('Confira os resultados'!$C$18,1,0,COUNTA('Confira os resultados'!$C$19:$C$32))</definedName>
  </definedNames>
  <calcPr calcId="191028"/>
  <pivotCaches>
    <pivotCache cacheId="869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8" l="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" i="8"/>
  <c r="F458" i="8"/>
  <c r="G458" i="8" s="1"/>
  <c r="F460" i="8"/>
  <c r="G460" i="8" s="1"/>
  <c r="F461" i="8"/>
  <c r="G461" i="8" s="1"/>
  <c r="F463" i="8"/>
  <c r="G463" i="8" s="1"/>
  <c r="F467" i="8"/>
  <c r="G467" i="8" s="1"/>
  <c r="F469" i="8"/>
  <c r="G469" i="8" s="1"/>
  <c r="F470" i="8"/>
  <c r="G470" i="8" s="1"/>
  <c r="F471" i="8"/>
  <c r="G471" i="8" s="1"/>
  <c r="F472" i="8"/>
  <c r="G472" i="8" s="1"/>
  <c r="F473" i="8"/>
  <c r="G473" i="8" s="1"/>
  <c r="F480" i="8"/>
  <c r="G480" i="8" s="1"/>
  <c r="F481" i="8"/>
  <c r="G481" i="8" s="1"/>
  <c r="F484" i="8"/>
  <c r="G484" i="8" s="1"/>
  <c r="F485" i="8"/>
  <c r="G485" i="8" s="1"/>
  <c r="F491" i="8"/>
  <c r="G491" i="8" s="1"/>
  <c r="F492" i="8"/>
  <c r="G492" i="8" s="1"/>
  <c r="F493" i="8"/>
  <c r="G493" i="8" s="1"/>
  <c r="F494" i="8"/>
  <c r="G494" i="8" s="1"/>
  <c r="F496" i="8"/>
  <c r="G496" i="8" s="1"/>
  <c r="F497" i="8"/>
  <c r="G497" i="8" s="1"/>
  <c r="F499" i="8"/>
  <c r="G499" i="8" s="1"/>
  <c r="F503" i="8"/>
  <c r="G503" i="8" s="1"/>
  <c r="F459" i="8"/>
  <c r="G459" i="8" s="1"/>
  <c r="F466" i="8"/>
  <c r="G466" i="8" s="1"/>
  <c r="F468" i="8"/>
  <c r="G468" i="8" s="1"/>
  <c r="F478" i="8"/>
  <c r="G478" i="8" s="1"/>
  <c r="F479" i="8"/>
  <c r="G479" i="8" s="1"/>
  <c r="F482" i="8"/>
  <c r="G482" i="8" s="1"/>
  <c r="F483" i="8"/>
  <c r="G483" i="8" s="1"/>
  <c r="F490" i="8"/>
  <c r="G490" i="8" s="1"/>
  <c r="F495" i="8"/>
  <c r="G495" i="8" s="1"/>
  <c r="F502" i="8"/>
  <c r="G502" i="8" s="1"/>
  <c r="F462" i="8"/>
  <c r="G462" i="8" s="1"/>
  <c r="F464" i="8"/>
  <c r="G464" i="8" s="1"/>
  <c r="F465" i="8"/>
  <c r="G465" i="8" s="1"/>
  <c r="F474" i="8"/>
  <c r="G474" i="8" s="1"/>
  <c r="F475" i="8"/>
  <c r="G475" i="8" s="1"/>
  <c r="F476" i="8"/>
  <c r="G476" i="8" s="1"/>
  <c r="F477" i="8"/>
  <c r="G477" i="8" s="1"/>
  <c r="F486" i="8"/>
  <c r="G486" i="8" s="1"/>
  <c r="F487" i="8"/>
  <c r="G487" i="8" s="1"/>
  <c r="F488" i="8"/>
  <c r="G488" i="8" s="1"/>
  <c r="F489" i="8"/>
  <c r="G489" i="8" s="1"/>
  <c r="F498" i="8"/>
  <c r="G498" i="8" s="1"/>
  <c r="F500" i="8"/>
  <c r="G500" i="8" s="1"/>
  <c r="F501" i="8"/>
  <c r="G501" i="8" s="1"/>
  <c r="D458" i="8"/>
  <c r="E458" i="8" s="1"/>
  <c r="D459" i="8"/>
  <c r="E459" i="8" s="1"/>
  <c r="D460" i="8"/>
  <c r="E460" i="8" s="1"/>
  <c r="D461" i="8"/>
  <c r="E461" i="8" s="1"/>
  <c r="D462" i="8"/>
  <c r="E462" i="8" s="1"/>
  <c r="D463" i="8"/>
  <c r="E463" i="8" s="1"/>
  <c r="D464" i="8"/>
  <c r="E464" i="8" s="1"/>
  <c r="D465" i="8"/>
  <c r="E465" i="8" s="1"/>
  <c r="D466" i="8"/>
  <c r="E466" i="8" s="1"/>
  <c r="D467" i="8"/>
  <c r="E467" i="8" s="1"/>
  <c r="D468" i="8"/>
  <c r="E468" i="8" s="1"/>
  <c r="D469" i="8"/>
  <c r="E469" i="8" s="1"/>
  <c r="D470" i="8"/>
  <c r="E470" i="8" s="1"/>
  <c r="D471" i="8"/>
  <c r="E471" i="8" s="1"/>
  <c r="D472" i="8"/>
  <c r="E472" i="8" s="1"/>
  <c r="D473" i="8"/>
  <c r="E473" i="8" s="1"/>
  <c r="D474" i="8"/>
  <c r="E474" i="8" s="1"/>
  <c r="D475" i="8"/>
  <c r="E475" i="8" s="1"/>
  <c r="D476" i="8"/>
  <c r="E476" i="8" s="1"/>
  <c r="D477" i="8"/>
  <c r="E477" i="8" s="1"/>
  <c r="D478" i="8"/>
  <c r="E478" i="8" s="1"/>
  <c r="D479" i="8"/>
  <c r="E479" i="8" s="1"/>
  <c r="D480" i="8"/>
  <c r="E480" i="8" s="1"/>
  <c r="D481" i="8"/>
  <c r="E481" i="8" s="1"/>
  <c r="D482" i="8"/>
  <c r="E482" i="8" s="1"/>
  <c r="D483" i="8"/>
  <c r="E483" i="8" s="1"/>
  <c r="D484" i="8"/>
  <c r="E484" i="8" s="1"/>
  <c r="D485" i="8"/>
  <c r="E485" i="8" s="1"/>
  <c r="D486" i="8"/>
  <c r="E486" i="8" s="1"/>
  <c r="D487" i="8"/>
  <c r="E487" i="8" s="1"/>
  <c r="D488" i="8"/>
  <c r="E488" i="8" s="1"/>
  <c r="D489" i="8"/>
  <c r="E489" i="8" s="1"/>
  <c r="D490" i="8"/>
  <c r="E490" i="8" s="1"/>
  <c r="D491" i="8"/>
  <c r="E491" i="8" s="1"/>
  <c r="D492" i="8"/>
  <c r="E492" i="8" s="1"/>
  <c r="D493" i="8"/>
  <c r="E493" i="8" s="1"/>
  <c r="D494" i="8"/>
  <c r="E494" i="8" s="1"/>
  <c r="D495" i="8"/>
  <c r="E495" i="8" s="1"/>
  <c r="D496" i="8"/>
  <c r="E496" i="8" s="1"/>
  <c r="D497" i="8"/>
  <c r="E497" i="8" s="1"/>
  <c r="D498" i="8"/>
  <c r="E498" i="8" s="1"/>
  <c r="D499" i="8"/>
  <c r="E499" i="8" s="1"/>
  <c r="D500" i="8"/>
  <c r="E500" i="8" s="1"/>
  <c r="D501" i="8"/>
  <c r="E501" i="8" s="1"/>
  <c r="D502" i="8"/>
  <c r="E502" i="8" s="1"/>
  <c r="D503" i="8"/>
  <c r="E503" i="8" s="1"/>
  <c r="D6" i="8"/>
  <c r="E6" i="8" s="1"/>
  <c r="D7" i="8"/>
  <c r="E7" i="8" s="1"/>
  <c r="D8" i="8"/>
  <c r="E8" i="8" s="1"/>
  <c r="D9" i="8"/>
  <c r="E9" i="8" s="1"/>
  <c r="D10" i="8"/>
  <c r="E10" i="8" s="1"/>
  <c r="D11" i="8"/>
  <c r="E11" i="8" s="1"/>
  <c r="D12" i="8"/>
  <c r="E12" i="8" s="1"/>
  <c r="D13" i="8"/>
  <c r="E13" i="8" s="1"/>
  <c r="D14" i="8"/>
  <c r="E14" i="8" s="1"/>
  <c r="D15" i="8"/>
  <c r="E15" i="8" s="1"/>
  <c r="D16" i="8"/>
  <c r="E16" i="8" s="1"/>
  <c r="D17" i="8"/>
  <c r="E17" i="8" s="1"/>
  <c r="D18" i="8"/>
  <c r="E18" i="8" s="1"/>
  <c r="D19" i="8"/>
  <c r="E19" i="8" s="1"/>
  <c r="D20" i="8"/>
  <c r="E20" i="8" s="1"/>
  <c r="D21" i="8"/>
  <c r="E21" i="8" s="1"/>
  <c r="D22" i="8"/>
  <c r="E22" i="8" s="1"/>
  <c r="D23" i="8"/>
  <c r="E23" i="8" s="1"/>
  <c r="D24" i="8"/>
  <c r="E24" i="8" s="1"/>
  <c r="D25" i="8"/>
  <c r="E25" i="8" s="1"/>
  <c r="D26" i="8"/>
  <c r="E26" i="8" s="1"/>
  <c r="D27" i="8"/>
  <c r="E27" i="8" s="1"/>
  <c r="D28" i="8"/>
  <c r="E28" i="8" s="1"/>
  <c r="D29" i="8"/>
  <c r="E29" i="8" s="1"/>
  <c r="D30" i="8"/>
  <c r="E30" i="8" s="1"/>
  <c r="D31" i="8"/>
  <c r="E31" i="8" s="1"/>
  <c r="D32" i="8"/>
  <c r="E32" i="8" s="1"/>
  <c r="D33" i="8"/>
  <c r="E33" i="8" s="1"/>
  <c r="D34" i="8"/>
  <c r="E34" i="8" s="1"/>
  <c r="D35" i="8"/>
  <c r="E35" i="8" s="1"/>
  <c r="D36" i="8"/>
  <c r="E36" i="8" s="1"/>
  <c r="D37" i="8"/>
  <c r="E37" i="8" s="1"/>
  <c r="D38" i="8"/>
  <c r="E38" i="8" s="1"/>
  <c r="D39" i="8"/>
  <c r="E39" i="8" s="1"/>
  <c r="D40" i="8"/>
  <c r="E40" i="8" s="1"/>
  <c r="D41" i="8"/>
  <c r="E41" i="8" s="1"/>
  <c r="D42" i="8"/>
  <c r="E42" i="8" s="1"/>
  <c r="D43" i="8"/>
  <c r="E43" i="8" s="1"/>
  <c r="D44" i="8"/>
  <c r="E44" i="8" s="1"/>
  <c r="D45" i="8"/>
  <c r="E45" i="8" s="1"/>
  <c r="D46" i="8"/>
  <c r="E46" i="8" s="1"/>
  <c r="D47" i="8"/>
  <c r="E47" i="8" s="1"/>
  <c r="D48" i="8"/>
  <c r="E48" i="8" s="1"/>
  <c r="D49" i="8"/>
  <c r="E49" i="8" s="1"/>
  <c r="D50" i="8"/>
  <c r="E50" i="8" s="1"/>
  <c r="D51" i="8"/>
  <c r="E51" i="8" s="1"/>
  <c r="D52" i="8"/>
  <c r="E52" i="8" s="1"/>
  <c r="D53" i="8"/>
  <c r="E53" i="8" s="1"/>
  <c r="D54" i="8"/>
  <c r="E54" i="8" s="1"/>
  <c r="D55" i="8"/>
  <c r="E55" i="8" s="1"/>
  <c r="D56" i="8"/>
  <c r="E56" i="8" s="1"/>
  <c r="D57" i="8"/>
  <c r="E57" i="8" s="1"/>
  <c r="D58" i="8"/>
  <c r="E58" i="8" s="1"/>
  <c r="D59" i="8"/>
  <c r="E59" i="8" s="1"/>
  <c r="D60" i="8"/>
  <c r="E60" i="8" s="1"/>
  <c r="D61" i="8"/>
  <c r="E61" i="8" s="1"/>
  <c r="D62" i="8"/>
  <c r="E62" i="8" s="1"/>
  <c r="D63" i="8"/>
  <c r="E63" i="8" s="1"/>
  <c r="D64" i="8"/>
  <c r="E64" i="8" s="1"/>
  <c r="D65" i="8"/>
  <c r="E65" i="8" s="1"/>
  <c r="D66" i="8"/>
  <c r="E66" i="8" s="1"/>
  <c r="D67" i="8"/>
  <c r="E67" i="8" s="1"/>
  <c r="D68" i="8"/>
  <c r="E68" i="8" s="1"/>
  <c r="D69" i="8"/>
  <c r="E69" i="8" s="1"/>
  <c r="D70" i="8"/>
  <c r="E70" i="8" s="1"/>
  <c r="D71" i="8"/>
  <c r="E71" i="8" s="1"/>
  <c r="D72" i="8"/>
  <c r="E72" i="8" s="1"/>
  <c r="D73" i="8"/>
  <c r="E73" i="8" s="1"/>
  <c r="D74" i="8"/>
  <c r="E74" i="8" s="1"/>
  <c r="D75" i="8"/>
  <c r="E75" i="8" s="1"/>
  <c r="D76" i="8"/>
  <c r="E76" i="8" s="1"/>
  <c r="D77" i="8"/>
  <c r="E77" i="8" s="1"/>
  <c r="D78" i="8"/>
  <c r="E78" i="8" s="1"/>
  <c r="D79" i="8"/>
  <c r="E79" i="8" s="1"/>
  <c r="D80" i="8"/>
  <c r="E80" i="8" s="1"/>
  <c r="D81" i="8"/>
  <c r="E81" i="8" s="1"/>
  <c r="D82" i="8"/>
  <c r="E82" i="8" s="1"/>
  <c r="D83" i="8"/>
  <c r="E83" i="8" s="1"/>
  <c r="D84" i="8"/>
  <c r="E84" i="8" s="1"/>
  <c r="D85" i="8"/>
  <c r="E85" i="8" s="1"/>
  <c r="D86" i="8"/>
  <c r="E86" i="8" s="1"/>
  <c r="D87" i="8"/>
  <c r="E87" i="8" s="1"/>
  <c r="D88" i="8"/>
  <c r="E88" i="8" s="1"/>
  <c r="D89" i="8"/>
  <c r="E89" i="8" s="1"/>
  <c r="D90" i="8"/>
  <c r="E90" i="8" s="1"/>
  <c r="D91" i="8"/>
  <c r="E91" i="8" s="1"/>
  <c r="D92" i="8"/>
  <c r="E92" i="8" s="1"/>
  <c r="D93" i="8"/>
  <c r="E93" i="8" s="1"/>
  <c r="D94" i="8"/>
  <c r="E94" i="8" s="1"/>
  <c r="D95" i="8"/>
  <c r="E95" i="8" s="1"/>
  <c r="D96" i="8"/>
  <c r="E96" i="8" s="1"/>
  <c r="D97" i="8"/>
  <c r="E97" i="8" s="1"/>
  <c r="D98" i="8"/>
  <c r="E98" i="8" s="1"/>
  <c r="D99" i="8"/>
  <c r="E99" i="8" s="1"/>
  <c r="D100" i="8"/>
  <c r="E100" i="8" s="1"/>
  <c r="D101" i="8"/>
  <c r="E101" i="8" s="1"/>
  <c r="D102" i="8"/>
  <c r="E102" i="8" s="1"/>
  <c r="D103" i="8"/>
  <c r="E103" i="8" s="1"/>
  <c r="D104" i="8"/>
  <c r="E104" i="8" s="1"/>
  <c r="D105" i="8"/>
  <c r="E105" i="8" s="1"/>
  <c r="D106" i="8"/>
  <c r="E106" i="8" s="1"/>
  <c r="D107" i="8"/>
  <c r="E107" i="8" s="1"/>
  <c r="D108" i="8"/>
  <c r="E108" i="8" s="1"/>
  <c r="D109" i="8"/>
  <c r="E109" i="8" s="1"/>
  <c r="D110" i="8"/>
  <c r="E110" i="8" s="1"/>
  <c r="D111" i="8"/>
  <c r="E111" i="8" s="1"/>
  <c r="D112" i="8"/>
  <c r="E112" i="8" s="1"/>
  <c r="D113" i="8"/>
  <c r="E113" i="8" s="1"/>
  <c r="D114" i="8"/>
  <c r="E114" i="8" s="1"/>
  <c r="D115" i="8"/>
  <c r="E115" i="8" s="1"/>
  <c r="D116" i="8"/>
  <c r="E116" i="8" s="1"/>
  <c r="D117" i="8"/>
  <c r="E117" i="8" s="1"/>
  <c r="D118" i="8"/>
  <c r="E118" i="8" s="1"/>
  <c r="D119" i="8"/>
  <c r="E119" i="8" s="1"/>
  <c r="D120" i="8"/>
  <c r="E120" i="8" s="1"/>
  <c r="D121" i="8"/>
  <c r="E121" i="8" s="1"/>
  <c r="D122" i="8"/>
  <c r="E122" i="8" s="1"/>
  <c r="D123" i="8"/>
  <c r="E123" i="8" s="1"/>
  <c r="D124" i="8"/>
  <c r="E124" i="8" s="1"/>
  <c r="D125" i="8"/>
  <c r="E125" i="8" s="1"/>
  <c r="D126" i="8"/>
  <c r="E126" i="8" s="1"/>
  <c r="D127" i="8"/>
  <c r="E127" i="8" s="1"/>
  <c r="D128" i="8"/>
  <c r="E128" i="8" s="1"/>
  <c r="D129" i="8"/>
  <c r="E129" i="8" s="1"/>
  <c r="D130" i="8"/>
  <c r="E130" i="8" s="1"/>
  <c r="D131" i="8"/>
  <c r="E131" i="8" s="1"/>
  <c r="D132" i="8"/>
  <c r="E132" i="8" s="1"/>
  <c r="D133" i="8"/>
  <c r="E133" i="8" s="1"/>
  <c r="D134" i="8"/>
  <c r="E134" i="8" s="1"/>
  <c r="D135" i="8"/>
  <c r="E135" i="8" s="1"/>
  <c r="D136" i="8"/>
  <c r="E136" i="8" s="1"/>
  <c r="D137" i="8"/>
  <c r="E137" i="8" s="1"/>
  <c r="D138" i="8"/>
  <c r="E138" i="8" s="1"/>
  <c r="D139" i="8"/>
  <c r="E139" i="8" s="1"/>
  <c r="D140" i="8"/>
  <c r="E140" i="8" s="1"/>
  <c r="D141" i="8"/>
  <c r="E141" i="8" s="1"/>
  <c r="D142" i="8"/>
  <c r="E142" i="8" s="1"/>
  <c r="D143" i="8"/>
  <c r="E143" i="8" s="1"/>
  <c r="D144" i="8"/>
  <c r="E144" i="8" s="1"/>
  <c r="D145" i="8"/>
  <c r="E145" i="8" s="1"/>
  <c r="D146" i="8"/>
  <c r="E146" i="8" s="1"/>
  <c r="D147" i="8"/>
  <c r="E147" i="8" s="1"/>
  <c r="D148" i="8"/>
  <c r="E148" i="8" s="1"/>
  <c r="D149" i="8"/>
  <c r="E149" i="8" s="1"/>
  <c r="D150" i="8"/>
  <c r="E150" i="8" s="1"/>
  <c r="D151" i="8"/>
  <c r="E151" i="8" s="1"/>
  <c r="D152" i="8"/>
  <c r="E152" i="8" s="1"/>
  <c r="D153" i="8"/>
  <c r="E153" i="8" s="1"/>
  <c r="D154" i="8"/>
  <c r="E154" i="8" s="1"/>
  <c r="D155" i="8"/>
  <c r="E155" i="8" s="1"/>
  <c r="D156" i="8"/>
  <c r="E156" i="8" s="1"/>
  <c r="D157" i="8"/>
  <c r="E157" i="8" s="1"/>
  <c r="D158" i="8"/>
  <c r="E158" i="8" s="1"/>
  <c r="D159" i="8"/>
  <c r="E159" i="8" s="1"/>
  <c r="D160" i="8"/>
  <c r="E160" i="8" s="1"/>
  <c r="D161" i="8"/>
  <c r="E161" i="8" s="1"/>
  <c r="D162" i="8"/>
  <c r="E162" i="8" s="1"/>
  <c r="D163" i="8"/>
  <c r="E163" i="8" s="1"/>
  <c r="D164" i="8"/>
  <c r="E164" i="8" s="1"/>
  <c r="D165" i="8"/>
  <c r="E165" i="8" s="1"/>
  <c r="D166" i="8"/>
  <c r="E166" i="8" s="1"/>
  <c r="D167" i="8"/>
  <c r="E167" i="8" s="1"/>
  <c r="D168" i="8"/>
  <c r="E168" i="8" s="1"/>
  <c r="D169" i="8"/>
  <c r="E169" i="8" s="1"/>
  <c r="D170" i="8"/>
  <c r="E170" i="8" s="1"/>
  <c r="D171" i="8"/>
  <c r="E171" i="8" s="1"/>
  <c r="D172" i="8"/>
  <c r="E172" i="8" s="1"/>
  <c r="D173" i="8"/>
  <c r="E173" i="8" s="1"/>
  <c r="D174" i="8"/>
  <c r="E174" i="8" s="1"/>
  <c r="D175" i="8"/>
  <c r="E175" i="8" s="1"/>
  <c r="D176" i="8"/>
  <c r="E176" i="8" s="1"/>
  <c r="D177" i="8"/>
  <c r="E177" i="8" s="1"/>
  <c r="D178" i="8"/>
  <c r="E178" i="8" s="1"/>
  <c r="D179" i="8"/>
  <c r="E179" i="8" s="1"/>
  <c r="D180" i="8"/>
  <c r="E180" i="8" s="1"/>
  <c r="D181" i="8"/>
  <c r="E181" i="8" s="1"/>
  <c r="D182" i="8"/>
  <c r="E182" i="8" s="1"/>
  <c r="D183" i="8"/>
  <c r="E183" i="8" s="1"/>
  <c r="D184" i="8"/>
  <c r="E184" i="8" s="1"/>
  <c r="D185" i="8"/>
  <c r="E185" i="8" s="1"/>
  <c r="D186" i="8"/>
  <c r="E186" i="8" s="1"/>
  <c r="D187" i="8"/>
  <c r="E187" i="8" s="1"/>
  <c r="D188" i="8"/>
  <c r="E188" i="8" s="1"/>
  <c r="D189" i="8"/>
  <c r="E189" i="8" s="1"/>
  <c r="D190" i="8"/>
  <c r="E190" i="8" s="1"/>
  <c r="D191" i="8"/>
  <c r="E191" i="8" s="1"/>
  <c r="D192" i="8"/>
  <c r="E192" i="8" s="1"/>
  <c r="D193" i="8"/>
  <c r="E193" i="8" s="1"/>
  <c r="D194" i="8"/>
  <c r="E194" i="8" s="1"/>
  <c r="D195" i="8"/>
  <c r="E195" i="8" s="1"/>
  <c r="D196" i="8"/>
  <c r="E196" i="8" s="1"/>
  <c r="D197" i="8"/>
  <c r="E197" i="8" s="1"/>
  <c r="D198" i="8"/>
  <c r="E198" i="8" s="1"/>
  <c r="D199" i="8"/>
  <c r="E199" i="8" s="1"/>
  <c r="D200" i="8"/>
  <c r="E200" i="8" s="1"/>
  <c r="D201" i="8"/>
  <c r="E201" i="8" s="1"/>
  <c r="D202" i="8"/>
  <c r="E202" i="8" s="1"/>
  <c r="D203" i="8"/>
  <c r="E203" i="8" s="1"/>
  <c r="D204" i="8"/>
  <c r="E204" i="8" s="1"/>
  <c r="D205" i="8"/>
  <c r="E205" i="8" s="1"/>
  <c r="D206" i="8"/>
  <c r="E206" i="8" s="1"/>
  <c r="D207" i="8"/>
  <c r="E207" i="8" s="1"/>
  <c r="D208" i="8"/>
  <c r="E208" i="8" s="1"/>
  <c r="D209" i="8"/>
  <c r="E209" i="8" s="1"/>
  <c r="D210" i="8"/>
  <c r="E210" i="8" s="1"/>
  <c r="D211" i="8"/>
  <c r="E211" i="8" s="1"/>
  <c r="D212" i="8"/>
  <c r="E212" i="8" s="1"/>
  <c r="D213" i="8"/>
  <c r="E213" i="8" s="1"/>
  <c r="D214" i="8"/>
  <c r="E214" i="8" s="1"/>
  <c r="D215" i="8"/>
  <c r="E215" i="8" s="1"/>
  <c r="D216" i="8"/>
  <c r="E216" i="8" s="1"/>
  <c r="D217" i="8"/>
  <c r="E217" i="8" s="1"/>
  <c r="D218" i="8"/>
  <c r="E218" i="8" s="1"/>
  <c r="D219" i="8"/>
  <c r="E219" i="8" s="1"/>
  <c r="D220" i="8"/>
  <c r="E220" i="8" s="1"/>
  <c r="D221" i="8"/>
  <c r="E221" i="8" s="1"/>
  <c r="D222" i="8"/>
  <c r="E222" i="8" s="1"/>
  <c r="D223" i="8"/>
  <c r="E223" i="8" s="1"/>
  <c r="D224" i="8"/>
  <c r="E224" i="8" s="1"/>
  <c r="D225" i="8"/>
  <c r="E225" i="8" s="1"/>
  <c r="D226" i="8"/>
  <c r="E226" i="8" s="1"/>
  <c r="D227" i="8"/>
  <c r="E227" i="8" s="1"/>
  <c r="D228" i="8"/>
  <c r="E228" i="8" s="1"/>
  <c r="D229" i="8"/>
  <c r="E229" i="8" s="1"/>
  <c r="D230" i="8"/>
  <c r="E230" i="8" s="1"/>
  <c r="D231" i="8"/>
  <c r="E231" i="8" s="1"/>
  <c r="D232" i="8"/>
  <c r="E232" i="8" s="1"/>
  <c r="D233" i="8"/>
  <c r="E233" i="8" s="1"/>
  <c r="D234" i="8"/>
  <c r="E234" i="8" s="1"/>
  <c r="D235" i="8"/>
  <c r="E235" i="8" s="1"/>
  <c r="D236" i="8"/>
  <c r="E236" i="8" s="1"/>
  <c r="D237" i="8"/>
  <c r="E237" i="8" s="1"/>
  <c r="D238" i="8"/>
  <c r="E238" i="8" s="1"/>
  <c r="D239" i="8"/>
  <c r="E239" i="8" s="1"/>
  <c r="D240" i="8"/>
  <c r="E240" i="8" s="1"/>
  <c r="D241" i="8"/>
  <c r="E241" i="8" s="1"/>
  <c r="D242" i="8"/>
  <c r="E242" i="8" s="1"/>
  <c r="D243" i="8"/>
  <c r="E243" i="8" s="1"/>
  <c r="D244" i="8"/>
  <c r="E244" i="8" s="1"/>
  <c r="D245" i="8"/>
  <c r="E245" i="8" s="1"/>
  <c r="D246" i="8"/>
  <c r="E246" i="8" s="1"/>
  <c r="D247" i="8"/>
  <c r="E247" i="8" s="1"/>
  <c r="D248" i="8"/>
  <c r="E248" i="8" s="1"/>
  <c r="D249" i="8"/>
  <c r="E249" i="8" s="1"/>
  <c r="D250" i="8"/>
  <c r="E250" i="8" s="1"/>
  <c r="D251" i="8"/>
  <c r="E251" i="8" s="1"/>
  <c r="D252" i="8"/>
  <c r="E252" i="8" s="1"/>
  <c r="D253" i="8"/>
  <c r="E253" i="8" s="1"/>
  <c r="D254" i="8"/>
  <c r="E254" i="8" s="1"/>
  <c r="D255" i="8"/>
  <c r="E255" i="8" s="1"/>
  <c r="D256" i="8"/>
  <c r="E256" i="8" s="1"/>
  <c r="D257" i="8"/>
  <c r="E257" i="8" s="1"/>
  <c r="D258" i="8"/>
  <c r="E258" i="8" s="1"/>
  <c r="D259" i="8"/>
  <c r="E259" i="8" s="1"/>
  <c r="D260" i="8"/>
  <c r="E260" i="8" s="1"/>
  <c r="D261" i="8"/>
  <c r="E261" i="8" s="1"/>
  <c r="D262" i="8"/>
  <c r="E262" i="8" s="1"/>
  <c r="D263" i="8"/>
  <c r="E263" i="8" s="1"/>
  <c r="D264" i="8"/>
  <c r="E264" i="8" s="1"/>
  <c r="D265" i="8"/>
  <c r="E265" i="8" s="1"/>
  <c r="D266" i="8"/>
  <c r="E266" i="8" s="1"/>
  <c r="D267" i="8"/>
  <c r="E267" i="8" s="1"/>
  <c r="D268" i="8"/>
  <c r="E268" i="8" s="1"/>
  <c r="D269" i="8"/>
  <c r="E269" i="8" s="1"/>
  <c r="D270" i="8"/>
  <c r="E270" i="8" s="1"/>
  <c r="D271" i="8"/>
  <c r="E271" i="8" s="1"/>
  <c r="D272" i="8"/>
  <c r="E272" i="8" s="1"/>
  <c r="D273" i="8"/>
  <c r="E273" i="8" s="1"/>
  <c r="D274" i="8"/>
  <c r="E274" i="8" s="1"/>
  <c r="D275" i="8"/>
  <c r="E275" i="8" s="1"/>
  <c r="D276" i="8"/>
  <c r="E276" i="8" s="1"/>
  <c r="D277" i="8"/>
  <c r="E277" i="8" s="1"/>
  <c r="D278" i="8"/>
  <c r="E278" i="8" s="1"/>
  <c r="D279" i="8"/>
  <c r="E279" i="8" s="1"/>
  <c r="D280" i="8"/>
  <c r="E280" i="8" s="1"/>
  <c r="D281" i="8"/>
  <c r="E281" i="8" s="1"/>
  <c r="D282" i="8"/>
  <c r="E282" i="8" s="1"/>
  <c r="D283" i="8"/>
  <c r="E283" i="8" s="1"/>
  <c r="D284" i="8"/>
  <c r="E284" i="8" s="1"/>
  <c r="D285" i="8"/>
  <c r="E285" i="8" s="1"/>
  <c r="D286" i="8"/>
  <c r="E286" i="8" s="1"/>
  <c r="D287" i="8"/>
  <c r="E287" i="8" s="1"/>
  <c r="D288" i="8"/>
  <c r="E288" i="8" s="1"/>
  <c r="D289" i="8"/>
  <c r="E289" i="8" s="1"/>
  <c r="D290" i="8"/>
  <c r="E290" i="8" s="1"/>
  <c r="D291" i="8"/>
  <c r="E291" i="8" s="1"/>
  <c r="D292" i="8"/>
  <c r="E292" i="8" s="1"/>
  <c r="D293" i="8"/>
  <c r="E293" i="8" s="1"/>
  <c r="D294" i="8"/>
  <c r="E294" i="8" s="1"/>
  <c r="D295" i="8"/>
  <c r="E295" i="8" s="1"/>
  <c r="D296" i="8"/>
  <c r="E296" i="8" s="1"/>
  <c r="D297" i="8"/>
  <c r="E297" i="8" s="1"/>
  <c r="D298" i="8"/>
  <c r="E298" i="8" s="1"/>
  <c r="D299" i="8"/>
  <c r="E299" i="8" s="1"/>
  <c r="D300" i="8"/>
  <c r="E300" i="8" s="1"/>
  <c r="D301" i="8"/>
  <c r="E301" i="8" s="1"/>
  <c r="D302" i="8"/>
  <c r="E302" i="8" s="1"/>
  <c r="D303" i="8"/>
  <c r="E303" i="8" s="1"/>
  <c r="D304" i="8"/>
  <c r="E304" i="8" s="1"/>
  <c r="D305" i="8"/>
  <c r="E305" i="8" s="1"/>
  <c r="D306" i="8"/>
  <c r="E306" i="8" s="1"/>
  <c r="D307" i="8"/>
  <c r="E307" i="8" s="1"/>
  <c r="D308" i="8"/>
  <c r="E308" i="8" s="1"/>
  <c r="D309" i="8"/>
  <c r="E309" i="8" s="1"/>
  <c r="D310" i="8"/>
  <c r="E310" i="8" s="1"/>
  <c r="D311" i="8"/>
  <c r="E311" i="8" s="1"/>
  <c r="D312" i="8"/>
  <c r="E312" i="8" s="1"/>
  <c r="D313" i="8"/>
  <c r="E313" i="8" s="1"/>
  <c r="D314" i="8"/>
  <c r="E314" i="8" s="1"/>
  <c r="D315" i="8"/>
  <c r="E315" i="8" s="1"/>
  <c r="D316" i="8"/>
  <c r="E316" i="8" s="1"/>
  <c r="D317" i="8"/>
  <c r="E317" i="8" s="1"/>
  <c r="D318" i="8"/>
  <c r="E318" i="8" s="1"/>
  <c r="D319" i="8"/>
  <c r="E319" i="8" s="1"/>
  <c r="D320" i="8"/>
  <c r="E320" i="8" s="1"/>
  <c r="D321" i="8"/>
  <c r="E321" i="8" s="1"/>
  <c r="D322" i="8"/>
  <c r="E322" i="8" s="1"/>
  <c r="D323" i="8"/>
  <c r="E323" i="8" s="1"/>
  <c r="D324" i="8"/>
  <c r="E324" i="8" s="1"/>
  <c r="D325" i="8"/>
  <c r="E325" i="8" s="1"/>
  <c r="D326" i="8"/>
  <c r="E326" i="8" s="1"/>
  <c r="D327" i="8"/>
  <c r="E327" i="8" s="1"/>
  <c r="D328" i="8"/>
  <c r="E328" i="8" s="1"/>
  <c r="D329" i="8"/>
  <c r="E329" i="8" s="1"/>
  <c r="D330" i="8"/>
  <c r="E330" i="8" s="1"/>
  <c r="D331" i="8"/>
  <c r="E331" i="8" s="1"/>
  <c r="D332" i="8"/>
  <c r="E332" i="8" s="1"/>
  <c r="D333" i="8"/>
  <c r="E333" i="8" s="1"/>
  <c r="D334" i="8"/>
  <c r="E334" i="8" s="1"/>
  <c r="D335" i="8"/>
  <c r="E335" i="8" s="1"/>
  <c r="D336" i="8"/>
  <c r="E336" i="8" s="1"/>
  <c r="D337" i="8"/>
  <c r="E337" i="8" s="1"/>
  <c r="D338" i="8"/>
  <c r="E338" i="8" s="1"/>
  <c r="D339" i="8"/>
  <c r="E339" i="8" s="1"/>
  <c r="D340" i="8"/>
  <c r="E340" i="8" s="1"/>
  <c r="D341" i="8"/>
  <c r="E341" i="8" s="1"/>
  <c r="D342" i="8"/>
  <c r="E342" i="8" s="1"/>
  <c r="D343" i="8"/>
  <c r="E343" i="8" s="1"/>
  <c r="D344" i="8"/>
  <c r="E344" i="8" s="1"/>
  <c r="D345" i="8"/>
  <c r="E345" i="8" s="1"/>
  <c r="D346" i="8"/>
  <c r="E346" i="8" s="1"/>
  <c r="D347" i="8"/>
  <c r="E347" i="8" s="1"/>
  <c r="D348" i="8"/>
  <c r="E348" i="8" s="1"/>
  <c r="D349" i="8"/>
  <c r="E349" i="8" s="1"/>
  <c r="D350" i="8"/>
  <c r="E350" i="8" s="1"/>
  <c r="D351" i="8"/>
  <c r="E351" i="8" s="1"/>
  <c r="D352" i="8"/>
  <c r="E352" i="8" s="1"/>
  <c r="D353" i="8"/>
  <c r="E353" i="8" s="1"/>
  <c r="D354" i="8"/>
  <c r="E354" i="8" s="1"/>
  <c r="D355" i="8"/>
  <c r="E355" i="8" s="1"/>
  <c r="D356" i="8"/>
  <c r="E356" i="8" s="1"/>
  <c r="D357" i="8"/>
  <c r="E357" i="8" s="1"/>
  <c r="D358" i="8"/>
  <c r="E358" i="8" s="1"/>
  <c r="D359" i="8"/>
  <c r="E359" i="8" s="1"/>
  <c r="D360" i="8"/>
  <c r="E360" i="8" s="1"/>
  <c r="D361" i="8"/>
  <c r="E361" i="8" s="1"/>
  <c r="D362" i="8"/>
  <c r="E362" i="8" s="1"/>
  <c r="D363" i="8"/>
  <c r="E363" i="8" s="1"/>
  <c r="D364" i="8"/>
  <c r="E364" i="8" s="1"/>
  <c r="D365" i="8"/>
  <c r="E365" i="8" s="1"/>
  <c r="D366" i="8"/>
  <c r="E366" i="8" s="1"/>
  <c r="D367" i="8"/>
  <c r="E367" i="8" s="1"/>
  <c r="D368" i="8"/>
  <c r="E368" i="8" s="1"/>
  <c r="D369" i="8"/>
  <c r="E369" i="8" s="1"/>
  <c r="D370" i="8"/>
  <c r="E370" i="8" s="1"/>
  <c r="D371" i="8"/>
  <c r="E371" i="8" s="1"/>
  <c r="D372" i="8"/>
  <c r="E372" i="8" s="1"/>
  <c r="D373" i="8"/>
  <c r="E373" i="8" s="1"/>
  <c r="D374" i="8"/>
  <c r="E374" i="8" s="1"/>
  <c r="D375" i="8"/>
  <c r="E375" i="8" s="1"/>
  <c r="D376" i="8"/>
  <c r="E376" i="8" s="1"/>
  <c r="D377" i="8"/>
  <c r="E377" i="8" s="1"/>
  <c r="D378" i="8"/>
  <c r="E378" i="8" s="1"/>
  <c r="D379" i="8"/>
  <c r="E379" i="8" s="1"/>
  <c r="D380" i="8"/>
  <c r="E380" i="8" s="1"/>
  <c r="D381" i="8"/>
  <c r="E381" i="8" s="1"/>
  <c r="D382" i="8"/>
  <c r="E382" i="8" s="1"/>
  <c r="D383" i="8"/>
  <c r="E383" i="8" s="1"/>
  <c r="D384" i="8"/>
  <c r="E384" i="8" s="1"/>
  <c r="D385" i="8"/>
  <c r="E385" i="8" s="1"/>
  <c r="D386" i="8"/>
  <c r="E386" i="8" s="1"/>
  <c r="D387" i="8"/>
  <c r="E387" i="8" s="1"/>
  <c r="D388" i="8"/>
  <c r="E388" i="8" s="1"/>
  <c r="D389" i="8"/>
  <c r="E389" i="8" s="1"/>
  <c r="D390" i="8"/>
  <c r="E390" i="8" s="1"/>
  <c r="D391" i="8"/>
  <c r="E391" i="8" s="1"/>
  <c r="D392" i="8"/>
  <c r="E392" i="8" s="1"/>
  <c r="D393" i="8"/>
  <c r="E393" i="8" s="1"/>
  <c r="D394" i="8"/>
  <c r="E394" i="8" s="1"/>
  <c r="D395" i="8"/>
  <c r="E395" i="8" s="1"/>
  <c r="D396" i="8"/>
  <c r="E396" i="8" s="1"/>
  <c r="D397" i="8"/>
  <c r="E397" i="8" s="1"/>
  <c r="D398" i="8"/>
  <c r="E398" i="8" s="1"/>
  <c r="D399" i="8"/>
  <c r="E399" i="8" s="1"/>
  <c r="D400" i="8"/>
  <c r="E400" i="8" s="1"/>
  <c r="D401" i="8"/>
  <c r="E401" i="8" s="1"/>
  <c r="D402" i="8"/>
  <c r="E402" i="8" s="1"/>
  <c r="D403" i="8"/>
  <c r="E403" i="8" s="1"/>
  <c r="D404" i="8"/>
  <c r="E404" i="8" s="1"/>
  <c r="D405" i="8"/>
  <c r="E405" i="8" s="1"/>
  <c r="D406" i="8"/>
  <c r="E406" i="8" s="1"/>
  <c r="D407" i="8"/>
  <c r="E407" i="8" s="1"/>
  <c r="D408" i="8"/>
  <c r="E408" i="8" s="1"/>
  <c r="D409" i="8"/>
  <c r="E409" i="8" s="1"/>
  <c r="D410" i="8"/>
  <c r="E410" i="8" s="1"/>
  <c r="D411" i="8"/>
  <c r="E411" i="8" s="1"/>
  <c r="D412" i="8"/>
  <c r="E412" i="8" s="1"/>
  <c r="D413" i="8"/>
  <c r="E413" i="8" s="1"/>
  <c r="D414" i="8"/>
  <c r="E414" i="8" s="1"/>
  <c r="D415" i="8"/>
  <c r="E415" i="8" s="1"/>
  <c r="D416" i="8"/>
  <c r="E416" i="8" s="1"/>
  <c r="D417" i="8"/>
  <c r="E417" i="8" s="1"/>
  <c r="D418" i="8"/>
  <c r="E418" i="8" s="1"/>
  <c r="D419" i="8"/>
  <c r="E419" i="8" s="1"/>
  <c r="D420" i="8"/>
  <c r="E420" i="8" s="1"/>
  <c r="D421" i="8"/>
  <c r="E421" i="8" s="1"/>
  <c r="D422" i="8"/>
  <c r="E422" i="8" s="1"/>
  <c r="D423" i="8"/>
  <c r="E423" i="8" s="1"/>
  <c r="D424" i="8"/>
  <c r="E424" i="8" s="1"/>
  <c r="D425" i="8"/>
  <c r="E425" i="8" s="1"/>
  <c r="D426" i="8"/>
  <c r="E426" i="8" s="1"/>
  <c r="D427" i="8"/>
  <c r="E427" i="8" s="1"/>
  <c r="D428" i="8"/>
  <c r="E428" i="8" s="1"/>
  <c r="D429" i="8"/>
  <c r="E429" i="8" s="1"/>
  <c r="D430" i="8"/>
  <c r="E430" i="8" s="1"/>
  <c r="D431" i="8"/>
  <c r="E431" i="8" s="1"/>
  <c r="D432" i="8"/>
  <c r="E432" i="8" s="1"/>
  <c r="D433" i="8"/>
  <c r="E433" i="8" s="1"/>
  <c r="D434" i="8"/>
  <c r="E434" i="8" s="1"/>
  <c r="D435" i="8"/>
  <c r="E435" i="8" s="1"/>
  <c r="D436" i="8"/>
  <c r="E436" i="8" s="1"/>
  <c r="D437" i="8"/>
  <c r="E437" i="8" s="1"/>
  <c r="D438" i="8"/>
  <c r="E438" i="8" s="1"/>
  <c r="D439" i="8"/>
  <c r="E439" i="8" s="1"/>
  <c r="D440" i="8"/>
  <c r="E440" i="8" s="1"/>
  <c r="D441" i="8"/>
  <c r="E441" i="8" s="1"/>
  <c r="D442" i="8"/>
  <c r="E442" i="8" s="1"/>
  <c r="D443" i="8"/>
  <c r="E443" i="8" s="1"/>
  <c r="D444" i="8"/>
  <c r="E444" i="8" s="1"/>
  <c r="D445" i="8"/>
  <c r="E445" i="8" s="1"/>
  <c r="D446" i="8"/>
  <c r="E446" i="8" s="1"/>
  <c r="D447" i="8"/>
  <c r="E447" i="8" s="1"/>
  <c r="D448" i="8"/>
  <c r="E448" i="8" s="1"/>
  <c r="D449" i="8"/>
  <c r="E449" i="8" s="1"/>
  <c r="D450" i="8"/>
  <c r="E450" i="8" s="1"/>
  <c r="D451" i="8"/>
  <c r="E451" i="8" s="1"/>
  <c r="D452" i="8"/>
  <c r="E452" i="8" s="1"/>
  <c r="D453" i="8"/>
  <c r="E453" i="8" s="1"/>
  <c r="D454" i="8"/>
  <c r="E454" i="8" s="1"/>
  <c r="D455" i="8"/>
  <c r="E455" i="8" s="1"/>
  <c r="D456" i="8"/>
  <c r="E456" i="8" s="1"/>
  <c r="D457" i="8"/>
  <c r="E457" i="8" s="1"/>
  <c r="D5" i="8"/>
  <c r="B20" i="18"/>
  <c r="G12" i="16" l="1"/>
  <c r="B19" i="18"/>
  <c r="D12" i="16"/>
  <c r="B9" i="18"/>
  <c r="B21" i="18" l="1"/>
  <c r="B22" i="18"/>
  <c r="B23" i="18"/>
  <c r="E23" i="18" s="1"/>
  <c r="B24" i="18"/>
  <c r="B25" i="18"/>
  <c r="E25" i="18" s="1"/>
  <c r="B26" i="18"/>
  <c r="B27" i="18"/>
  <c r="E27" i="18" s="1"/>
  <c r="B28" i="18"/>
  <c r="B29" i="18"/>
  <c r="C29" i="18" s="1"/>
  <c r="B30" i="18"/>
  <c r="C30" i="18" s="1"/>
  <c r="K20" i="18" l="1" a="1"/>
  <c r="F28" i="18"/>
  <c r="E30" i="18"/>
  <c r="F30" i="18"/>
  <c r="F29" i="18"/>
  <c r="E29" i="18"/>
  <c r="E26" i="18"/>
  <c r="E24" i="18"/>
  <c r="E28" i="18"/>
  <c r="E21" i="18"/>
  <c r="E20" i="18"/>
  <c r="E19" i="18"/>
  <c r="E5" i="8"/>
  <c r="F6" i="8"/>
  <c r="G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15" i="8"/>
  <c r="G15" i="8" s="1"/>
  <c r="F16" i="8"/>
  <c r="G16" i="8" s="1"/>
  <c r="F17" i="8"/>
  <c r="G17" i="8" s="1"/>
  <c r="F18" i="8"/>
  <c r="G18" i="8" s="1"/>
  <c r="F19" i="8"/>
  <c r="G19" i="8" s="1"/>
  <c r="F20" i="8"/>
  <c r="G20" i="8" s="1"/>
  <c r="F21" i="8"/>
  <c r="G21" i="8" s="1"/>
  <c r="F22" i="8"/>
  <c r="G22" i="8" s="1"/>
  <c r="F23" i="8"/>
  <c r="G23" i="8" s="1"/>
  <c r="F24" i="8"/>
  <c r="G24" i="8" s="1"/>
  <c r="F25" i="8"/>
  <c r="G25" i="8" s="1"/>
  <c r="F26" i="8"/>
  <c r="G26" i="8" s="1"/>
  <c r="F27" i="8"/>
  <c r="G27" i="8" s="1"/>
  <c r="F28" i="8"/>
  <c r="G28" i="8" s="1"/>
  <c r="F29" i="8"/>
  <c r="G29" i="8" s="1"/>
  <c r="F30" i="8"/>
  <c r="G30" i="8" s="1"/>
  <c r="F31" i="8"/>
  <c r="G31" i="8" s="1"/>
  <c r="F32" i="8"/>
  <c r="G32" i="8" s="1"/>
  <c r="F33" i="8"/>
  <c r="G33" i="8" s="1"/>
  <c r="F34" i="8"/>
  <c r="G34" i="8" s="1"/>
  <c r="F35" i="8"/>
  <c r="G35" i="8" s="1"/>
  <c r="F36" i="8"/>
  <c r="G36" i="8" s="1"/>
  <c r="F37" i="8"/>
  <c r="G37" i="8" s="1"/>
  <c r="F38" i="8"/>
  <c r="G38" i="8" s="1"/>
  <c r="F39" i="8"/>
  <c r="G39" i="8" s="1"/>
  <c r="F40" i="8"/>
  <c r="G40" i="8" s="1"/>
  <c r="F41" i="8"/>
  <c r="G41" i="8" s="1"/>
  <c r="F42" i="8"/>
  <c r="G42" i="8" s="1"/>
  <c r="F43" i="8"/>
  <c r="G43" i="8" s="1"/>
  <c r="F44" i="8"/>
  <c r="G44" i="8" s="1"/>
  <c r="F45" i="8"/>
  <c r="G45" i="8" s="1"/>
  <c r="F46" i="8"/>
  <c r="G46" i="8" s="1"/>
  <c r="F47" i="8"/>
  <c r="G47" i="8" s="1"/>
  <c r="F48" i="8"/>
  <c r="G48" i="8" s="1"/>
  <c r="F49" i="8"/>
  <c r="G49" i="8" s="1"/>
  <c r="F50" i="8"/>
  <c r="G50" i="8" s="1"/>
  <c r="F51" i="8"/>
  <c r="G51" i="8" s="1"/>
  <c r="F52" i="8"/>
  <c r="G52" i="8" s="1"/>
  <c r="F53" i="8"/>
  <c r="G53" i="8" s="1"/>
  <c r="F54" i="8"/>
  <c r="G54" i="8" s="1"/>
  <c r="F55" i="8"/>
  <c r="G55" i="8" s="1"/>
  <c r="F56" i="8"/>
  <c r="G56" i="8" s="1"/>
  <c r="F57" i="8"/>
  <c r="G57" i="8" s="1"/>
  <c r="F58" i="8"/>
  <c r="G58" i="8" s="1"/>
  <c r="F59" i="8"/>
  <c r="G59" i="8" s="1"/>
  <c r="F60" i="8"/>
  <c r="G60" i="8" s="1"/>
  <c r="F61" i="8"/>
  <c r="G61" i="8" s="1"/>
  <c r="F62" i="8"/>
  <c r="G62" i="8" s="1"/>
  <c r="F63" i="8"/>
  <c r="G63" i="8" s="1"/>
  <c r="F64" i="8"/>
  <c r="G64" i="8" s="1"/>
  <c r="F65" i="8"/>
  <c r="G65" i="8" s="1"/>
  <c r="F66" i="8"/>
  <c r="G66" i="8" s="1"/>
  <c r="F67" i="8"/>
  <c r="G67" i="8" s="1"/>
  <c r="F68" i="8"/>
  <c r="G68" i="8" s="1"/>
  <c r="F69" i="8"/>
  <c r="G69" i="8" s="1"/>
  <c r="F70" i="8"/>
  <c r="G70" i="8" s="1"/>
  <c r="F71" i="8"/>
  <c r="G71" i="8" s="1"/>
  <c r="F72" i="8"/>
  <c r="G72" i="8" s="1"/>
  <c r="F73" i="8"/>
  <c r="G73" i="8" s="1"/>
  <c r="F74" i="8"/>
  <c r="G74" i="8" s="1"/>
  <c r="F75" i="8"/>
  <c r="G75" i="8" s="1"/>
  <c r="F76" i="8"/>
  <c r="G76" i="8" s="1"/>
  <c r="F77" i="8"/>
  <c r="G77" i="8" s="1"/>
  <c r="F78" i="8"/>
  <c r="G78" i="8" s="1"/>
  <c r="F79" i="8"/>
  <c r="G79" i="8" s="1"/>
  <c r="F80" i="8"/>
  <c r="G80" i="8" s="1"/>
  <c r="F81" i="8"/>
  <c r="G81" i="8" s="1"/>
  <c r="F82" i="8"/>
  <c r="G82" i="8" s="1"/>
  <c r="F83" i="8"/>
  <c r="G83" i="8" s="1"/>
  <c r="F84" i="8"/>
  <c r="G84" i="8" s="1"/>
  <c r="F85" i="8"/>
  <c r="G85" i="8" s="1"/>
  <c r="F86" i="8"/>
  <c r="G86" i="8" s="1"/>
  <c r="F87" i="8"/>
  <c r="G87" i="8" s="1"/>
  <c r="F88" i="8"/>
  <c r="G88" i="8" s="1"/>
  <c r="F89" i="8"/>
  <c r="G89" i="8" s="1"/>
  <c r="F90" i="8"/>
  <c r="G90" i="8" s="1"/>
  <c r="F91" i="8"/>
  <c r="G91" i="8" s="1"/>
  <c r="F92" i="8"/>
  <c r="G92" i="8" s="1"/>
  <c r="F93" i="8"/>
  <c r="G93" i="8" s="1"/>
  <c r="F94" i="8"/>
  <c r="G94" i="8" s="1"/>
  <c r="F95" i="8"/>
  <c r="G95" i="8" s="1"/>
  <c r="F96" i="8"/>
  <c r="G96" i="8" s="1"/>
  <c r="F97" i="8"/>
  <c r="G97" i="8" s="1"/>
  <c r="F98" i="8"/>
  <c r="G98" i="8" s="1"/>
  <c r="F99" i="8"/>
  <c r="G99" i="8" s="1"/>
  <c r="F100" i="8"/>
  <c r="G100" i="8" s="1"/>
  <c r="F101" i="8"/>
  <c r="G101" i="8" s="1"/>
  <c r="F102" i="8"/>
  <c r="G102" i="8" s="1"/>
  <c r="F103" i="8"/>
  <c r="G103" i="8" s="1"/>
  <c r="F104" i="8"/>
  <c r="G104" i="8" s="1"/>
  <c r="F105" i="8"/>
  <c r="G105" i="8" s="1"/>
  <c r="F106" i="8"/>
  <c r="G106" i="8" s="1"/>
  <c r="F107" i="8"/>
  <c r="G107" i="8" s="1"/>
  <c r="F108" i="8"/>
  <c r="G108" i="8" s="1"/>
  <c r="F109" i="8"/>
  <c r="G109" i="8" s="1"/>
  <c r="F110" i="8"/>
  <c r="G110" i="8" s="1"/>
  <c r="F111" i="8"/>
  <c r="G111" i="8" s="1"/>
  <c r="F112" i="8"/>
  <c r="G112" i="8" s="1"/>
  <c r="F113" i="8"/>
  <c r="G113" i="8" s="1"/>
  <c r="F114" i="8"/>
  <c r="G114" i="8" s="1"/>
  <c r="F115" i="8"/>
  <c r="G115" i="8" s="1"/>
  <c r="F116" i="8"/>
  <c r="G116" i="8" s="1"/>
  <c r="F117" i="8"/>
  <c r="G117" i="8" s="1"/>
  <c r="F118" i="8"/>
  <c r="G118" i="8" s="1"/>
  <c r="F119" i="8"/>
  <c r="G119" i="8" s="1"/>
  <c r="F120" i="8"/>
  <c r="G120" i="8" s="1"/>
  <c r="F121" i="8"/>
  <c r="G121" i="8" s="1"/>
  <c r="F122" i="8"/>
  <c r="G122" i="8" s="1"/>
  <c r="F123" i="8"/>
  <c r="G123" i="8" s="1"/>
  <c r="F124" i="8"/>
  <c r="G124" i="8" s="1"/>
  <c r="F125" i="8"/>
  <c r="G125" i="8" s="1"/>
  <c r="F126" i="8"/>
  <c r="G126" i="8" s="1"/>
  <c r="F127" i="8"/>
  <c r="G127" i="8" s="1"/>
  <c r="F128" i="8"/>
  <c r="G128" i="8" s="1"/>
  <c r="F129" i="8"/>
  <c r="G129" i="8" s="1"/>
  <c r="F130" i="8"/>
  <c r="G130" i="8" s="1"/>
  <c r="F131" i="8"/>
  <c r="G131" i="8" s="1"/>
  <c r="F132" i="8"/>
  <c r="G132" i="8" s="1"/>
  <c r="F133" i="8"/>
  <c r="G133" i="8" s="1"/>
  <c r="F134" i="8"/>
  <c r="G134" i="8" s="1"/>
  <c r="F135" i="8"/>
  <c r="G135" i="8" s="1"/>
  <c r="F136" i="8"/>
  <c r="G136" i="8" s="1"/>
  <c r="F137" i="8"/>
  <c r="G137" i="8" s="1"/>
  <c r="F138" i="8"/>
  <c r="G138" i="8" s="1"/>
  <c r="F139" i="8"/>
  <c r="G139" i="8" s="1"/>
  <c r="F140" i="8"/>
  <c r="G140" i="8" s="1"/>
  <c r="F141" i="8"/>
  <c r="G141" i="8" s="1"/>
  <c r="F142" i="8"/>
  <c r="G142" i="8" s="1"/>
  <c r="F143" i="8"/>
  <c r="G143" i="8" s="1"/>
  <c r="F144" i="8"/>
  <c r="G144" i="8" s="1"/>
  <c r="F145" i="8"/>
  <c r="G145" i="8" s="1"/>
  <c r="F146" i="8"/>
  <c r="G146" i="8" s="1"/>
  <c r="F147" i="8"/>
  <c r="G147" i="8" s="1"/>
  <c r="F148" i="8"/>
  <c r="G148" i="8" s="1"/>
  <c r="F149" i="8"/>
  <c r="G149" i="8" s="1"/>
  <c r="F150" i="8"/>
  <c r="G150" i="8" s="1"/>
  <c r="F151" i="8"/>
  <c r="G151" i="8" s="1"/>
  <c r="F152" i="8"/>
  <c r="G152" i="8" s="1"/>
  <c r="F153" i="8"/>
  <c r="G153" i="8" s="1"/>
  <c r="F154" i="8"/>
  <c r="G154" i="8" s="1"/>
  <c r="F155" i="8"/>
  <c r="G155" i="8" s="1"/>
  <c r="F156" i="8"/>
  <c r="G156" i="8" s="1"/>
  <c r="F157" i="8"/>
  <c r="G157" i="8" s="1"/>
  <c r="F158" i="8"/>
  <c r="G158" i="8" s="1"/>
  <c r="F159" i="8"/>
  <c r="G159" i="8" s="1"/>
  <c r="F160" i="8"/>
  <c r="G160" i="8" s="1"/>
  <c r="F161" i="8"/>
  <c r="G161" i="8" s="1"/>
  <c r="F162" i="8"/>
  <c r="G162" i="8" s="1"/>
  <c r="F163" i="8"/>
  <c r="G163" i="8" s="1"/>
  <c r="F164" i="8"/>
  <c r="G164" i="8" s="1"/>
  <c r="F165" i="8"/>
  <c r="G165" i="8" s="1"/>
  <c r="F166" i="8"/>
  <c r="G166" i="8" s="1"/>
  <c r="F167" i="8"/>
  <c r="G167" i="8" s="1"/>
  <c r="F168" i="8"/>
  <c r="G168" i="8" s="1"/>
  <c r="F169" i="8"/>
  <c r="G169" i="8" s="1"/>
  <c r="F170" i="8"/>
  <c r="G170" i="8" s="1"/>
  <c r="F171" i="8"/>
  <c r="G171" i="8" s="1"/>
  <c r="F172" i="8"/>
  <c r="G172" i="8" s="1"/>
  <c r="F173" i="8"/>
  <c r="G173" i="8" s="1"/>
  <c r="F174" i="8"/>
  <c r="G174" i="8" s="1"/>
  <c r="F175" i="8"/>
  <c r="G175" i="8" s="1"/>
  <c r="F176" i="8"/>
  <c r="G176" i="8" s="1"/>
  <c r="F177" i="8"/>
  <c r="G177" i="8" s="1"/>
  <c r="F178" i="8"/>
  <c r="G178" i="8" s="1"/>
  <c r="F179" i="8"/>
  <c r="G179" i="8" s="1"/>
  <c r="F180" i="8"/>
  <c r="G180" i="8" s="1"/>
  <c r="F181" i="8"/>
  <c r="G181" i="8" s="1"/>
  <c r="F182" i="8"/>
  <c r="G182" i="8" s="1"/>
  <c r="F183" i="8"/>
  <c r="G183" i="8" s="1"/>
  <c r="F184" i="8"/>
  <c r="G184" i="8" s="1"/>
  <c r="F185" i="8"/>
  <c r="G185" i="8" s="1"/>
  <c r="F186" i="8"/>
  <c r="G186" i="8" s="1"/>
  <c r="F187" i="8"/>
  <c r="G187" i="8" s="1"/>
  <c r="F188" i="8"/>
  <c r="G188" i="8" s="1"/>
  <c r="F189" i="8"/>
  <c r="G189" i="8" s="1"/>
  <c r="F190" i="8"/>
  <c r="G190" i="8" s="1"/>
  <c r="F191" i="8"/>
  <c r="G191" i="8" s="1"/>
  <c r="F192" i="8"/>
  <c r="G192" i="8" s="1"/>
  <c r="F193" i="8"/>
  <c r="G193" i="8" s="1"/>
  <c r="F194" i="8"/>
  <c r="G194" i="8" s="1"/>
  <c r="F195" i="8"/>
  <c r="G195" i="8" s="1"/>
  <c r="F196" i="8"/>
  <c r="G196" i="8" s="1"/>
  <c r="F197" i="8"/>
  <c r="G197" i="8" s="1"/>
  <c r="F198" i="8"/>
  <c r="G198" i="8" s="1"/>
  <c r="F199" i="8"/>
  <c r="G199" i="8" s="1"/>
  <c r="F200" i="8"/>
  <c r="G200" i="8" s="1"/>
  <c r="F201" i="8"/>
  <c r="G201" i="8" s="1"/>
  <c r="F202" i="8"/>
  <c r="G202" i="8" s="1"/>
  <c r="F203" i="8"/>
  <c r="G203" i="8" s="1"/>
  <c r="F204" i="8"/>
  <c r="G204" i="8" s="1"/>
  <c r="F205" i="8"/>
  <c r="G205" i="8" s="1"/>
  <c r="F206" i="8"/>
  <c r="G206" i="8" s="1"/>
  <c r="F207" i="8"/>
  <c r="G207" i="8" s="1"/>
  <c r="F208" i="8"/>
  <c r="G208" i="8" s="1"/>
  <c r="F209" i="8"/>
  <c r="G209" i="8" s="1"/>
  <c r="F210" i="8"/>
  <c r="G210" i="8" s="1"/>
  <c r="F211" i="8"/>
  <c r="G211" i="8" s="1"/>
  <c r="F212" i="8"/>
  <c r="G212" i="8" s="1"/>
  <c r="F213" i="8"/>
  <c r="G213" i="8" s="1"/>
  <c r="F214" i="8"/>
  <c r="G214" i="8" s="1"/>
  <c r="F215" i="8"/>
  <c r="G215" i="8" s="1"/>
  <c r="F216" i="8"/>
  <c r="G216" i="8" s="1"/>
  <c r="F217" i="8"/>
  <c r="G217" i="8" s="1"/>
  <c r="F218" i="8"/>
  <c r="G218" i="8" s="1"/>
  <c r="F219" i="8"/>
  <c r="G219" i="8" s="1"/>
  <c r="F220" i="8"/>
  <c r="G220" i="8" s="1"/>
  <c r="F221" i="8"/>
  <c r="G221" i="8" s="1"/>
  <c r="F222" i="8"/>
  <c r="G222" i="8" s="1"/>
  <c r="F223" i="8"/>
  <c r="G223" i="8" s="1"/>
  <c r="F224" i="8"/>
  <c r="G224" i="8" s="1"/>
  <c r="F225" i="8"/>
  <c r="G225" i="8" s="1"/>
  <c r="F226" i="8"/>
  <c r="G226" i="8" s="1"/>
  <c r="F227" i="8"/>
  <c r="G227" i="8" s="1"/>
  <c r="F228" i="8"/>
  <c r="G228" i="8" s="1"/>
  <c r="F229" i="8"/>
  <c r="G229" i="8" s="1"/>
  <c r="F230" i="8"/>
  <c r="G230" i="8" s="1"/>
  <c r="F231" i="8"/>
  <c r="G231" i="8" s="1"/>
  <c r="F232" i="8"/>
  <c r="G232" i="8" s="1"/>
  <c r="F233" i="8"/>
  <c r="G233" i="8" s="1"/>
  <c r="F234" i="8"/>
  <c r="G234" i="8" s="1"/>
  <c r="F235" i="8"/>
  <c r="G235" i="8" s="1"/>
  <c r="F236" i="8"/>
  <c r="G236" i="8" s="1"/>
  <c r="F237" i="8"/>
  <c r="G237" i="8" s="1"/>
  <c r="F238" i="8"/>
  <c r="G238" i="8" s="1"/>
  <c r="F239" i="8"/>
  <c r="G239" i="8" s="1"/>
  <c r="F240" i="8"/>
  <c r="G240" i="8" s="1"/>
  <c r="F241" i="8"/>
  <c r="G241" i="8" s="1"/>
  <c r="F242" i="8"/>
  <c r="G242" i="8" s="1"/>
  <c r="F243" i="8"/>
  <c r="G243" i="8" s="1"/>
  <c r="F244" i="8"/>
  <c r="G244" i="8" s="1"/>
  <c r="F245" i="8"/>
  <c r="G245" i="8" s="1"/>
  <c r="F246" i="8"/>
  <c r="G246" i="8" s="1"/>
  <c r="F247" i="8"/>
  <c r="G247" i="8" s="1"/>
  <c r="F248" i="8"/>
  <c r="G248" i="8" s="1"/>
  <c r="F249" i="8"/>
  <c r="G249" i="8" s="1"/>
  <c r="F250" i="8"/>
  <c r="G250" i="8" s="1"/>
  <c r="F251" i="8"/>
  <c r="G251" i="8" s="1"/>
  <c r="F252" i="8"/>
  <c r="G252" i="8" s="1"/>
  <c r="F253" i="8"/>
  <c r="G253" i="8" s="1"/>
  <c r="F254" i="8"/>
  <c r="G254" i="8" s="1"/>
  <c r="F255" i="8"/>
  <c r="G255" i="8" s="1"/>
  <c r="F256" i="8"/>
  <c r="G256" i="8" s="1"/>
  <c r="F257" i="8"/>
  <c r="G257" i="8" s="1"/>
  <c r="F258" i="8"/>
  <c r="G258" i="8" s="1"/>
  <c r="F259" i="8"/>
  <c r="G259" i="8" s="1"/>
  <c r="F260" i="8"/>
  <c r="G260" i="8" s="1"/>
  <c r="F261" i="8"/>
  <c r="G261" i="8" s="1"/>
  <c r="F262" i="8"/>
  <c r="G262" i="8" s="1"/>
  <c r="F263" i="8"/>
  <c r="G263" i="8" s="1"/>
  <c r="F264" i="8"/>
  <c r="G264" i="8" s="1"/>
  <c r="F265" i="8"/>
  <c r="G265" i="8" s="1"/>
  <c r="F266" i="8"/>
  <c r="G266" i="8" s="1"/>
  <c r="F267" i="8"/>
  <c r="G267" i="8" s="1"/>
  <c r="F268" i="8"/>
  <c r="G268" i="8" s="1"/>
  <c r="F269" i="8"/>
  <c r="G269" i="8" s="1"/>
  <c r="F270" i="8"/>
  <c r="G270" i="8" s="1"/>
  <c r="F271" i="8"/>
  <c r="G271" i="8" s="1"/>
  <c r="F272" i="8"/>
  <c r="G272" i="8" s="1"/>
  <c r="F273" i="8"/>
  <c r="G273" i="8" s="1"/>
  <c r="F274" i="8"/>
  <c r="G274" i="8" s="1"/>
  <c r="F275" i="8"/>
  <c r="G275" i="8" s="1"/>
  <c r="F276" i="8"/>
  <c r="G276" i="8" s="1"/>
  <c r="F277" i="8"/>
  <c r="G277" i="8" s="1"/>
  <c r="F278" i="8"/>
  <c r="G278" i="8" s="1"/>
  <c r="F279" i="8"/>
  <c r="G279" i="8" s="1"/>
  <c r="F280" i="8"/>
  <c r="G280" i="8" s="1"/>
  <c r="F281" i="8"/>
  <c r="G281" i="8" s="1"/>
  <c r="F282" i="8"/>
  <c r="G282" i="8" s="1"/>
  <c r="F283" i="8"/>
  <c r="G283" i="8" s="1"/>
  <c r="F284" i="8"/>
  <c r="G284" i="8" s="1"/>
  <c r="F285" i="8"/>
  <c r="G285" i="8" s="1"/>
  <c r="F286" i="8"/>
  <c r="G286" i="8" s="1"/>
  <c r="F287" i="8"/>
  <c r="G287" i="8" s="1"/>
  <c r="F288" i="8"/>
  <c r="G288" i="8" s="1"/>
  <c r="F289" i="8"/>
  <c r="G289" i="8" s="1"/>
  <c r="F290" i="8"/>
  <c r="G290" i="8" s="1"/>
  <c r="F291" i="8"/>
  <c r="G291" i="8" s="1"/>
  <c r="F292" i="8"/>
  <c r="G292" i="8" s="1"/>
  <c r="F293" i="8"/>
  <c r="G293" i="8" s="1"/>
  <c r="F294" i="8"/>
  <c r="G294" i="8" s="1"/>
  <c r="F295" i="8"/>
  <c r="G295" i="8" s="1"/>
  <c r="F296" i="8"/>
  <c r="G296" i="8" s="1"/>
  <c r="F297" i="8"/>
  <c r="G297" i="8" s="1"/>
  <c r="F298" i="8"/>
  <c r="G298" i="8" s="1"/>
  <c r="F299" i="8"/>
  <c r="G299" i="8" s="1"/>
  <c r="F300" i="8"/>
  <c r="G300" i="8" s="1"/>
  <c r="F301" i="8"/>
  <c r="G301" i="8" s="1"/>
  <c r="F302" i="8"/>
  <c r="G302" i="8" s="1"/>
  <c r="F303" i="8"/>
  <c r="G303" i="8" s="1"/>
  <c r="F304" i="8"/>
  <c r="G304" i="8" s="1"/>
  <c r="F305" i="8"/>
  <c r="G305" i="8" s="1"/>
  <c r="F306" i="8"/>
  <c r="G306" i="8" s="1"/>
  <c r="F307" i="8"/>
  <c r="G307" i="8" s="1"/>
  <c r="F308" i="8"/>
  <c r="G308" i="8" s="1"/>
  <c r="F309" i="8"/>
  <c r="G309" i="8" s="1"/>
  <c r="F310" i="8"/>
  <c r="G310" i="8" s="1"/>
  <c r="F311" i="8"/>
  <c r="G311" i="8" s="1"/>
  <c r="F312" i="8"/>
  <c r="G312" i="8" s="1"/>
  <c r="F313" i="8"/>
  <c r="G313" i="8" s="1"/>
  <c r="F314" i="8"/>
  <c r="G314" i="8" s="1"/>
  <c r="F315" i="8"/>
  <c r="G315" i="8" s="1"/>
  <c r="F316" i="8"/>
  <c r="G316" i="8" s="1"/>
  <c r="F317" i="8"/>
  <c r="G317" i="8" s="1"/>
  <c r="F318" i="8"/>
  <c r="G318" i="8" s="1"/>
  <c r="F319" i="8"/>
  <c r="G319" i="8" s="1"/>
  <c r="F320" i="8"/>
  <c r="G320" i="8" s="1"/>
  <c r="F321" i="8"/>
  <c r="G321" i="8" s="1"/>
  <c r="F322" i="8"/>
  <c r="G322" i="8" s="1"/>
  <c r="F323" i="8"/>
  <c r="G323" i="8" s="1"/>
  <c r="F324" i="8"/>
  <c r="G324" i="8" s="1"/>
  <c r="F325" i="8"/>
  <c r="G325" i="8" s="1"/>
  <c r="F326" i="8"/>
  <c r="G326" i="8" s="1"/>
  <c r="F327" i="8"/>
  <c r="G327" i="8" s="1"/>
  <c r="F328" i="8"/>
  <c r="G328" i="8" s="1"/>
  <c r="F329" i="8"/>
  <c r="G329" i="8" s="1"/>
  <c r="F330" i="8"/>
  <c r="G330" i="8" s="1"/>
  <c r="F331" i="8"/>
  <c r="G331" i="8" s="1"/>
  <c r="F332" i="8"/>
  <c r="G332" i="8" s="1"/>
  <c r="F333" i="8"/>
  <c r="G333" i="8" s="1"/>
  <c r="F334" i="8"/>
  <c r="G334" i="8" s="1"/>
  <c r="F335" i="8"/>
  <c r="G335" i="8" s="1"/>
  <c r="F336" i="8"/>
  <c r="G336" i="8" s="1"/>
  <c r="F337" i="8"/>
  <c r="G337" i="8" s="1"/>
  <c r="F338" i="8"/>
  <c r="G338" i="8" s="1"/>
  <c r="F339" i="8"/>
  <c r="G339" i="8" s="1"/>
  <c r="F340" i="8"/>
  <c r="G340" i="8" s="1"/>
  <c r="F341" i="8"/>
  <c r="G341" i="8" s="1"/>
  <c r="F342" i="8"/>
  <c r="G342" i="8" s="1"/>
  <c r="F343" i="8"/>
  <c r="G343" i="8" s="1"/>
  <c r="F344" i="8"/>
  <c r="G344" i="8" s="1"/>
  <c r="F345" i="8"/>
  <c r="G345" i="8" s="1"/>
  <c r="F346" i="8"/>
  <c r="G346" i="8" s="1"/>
  <c r="F347" i="8"/>
  <c r="G347" i="8" s="1"/>
  <c r="F348" i="8"/>
  <c r="G348" i="8" s="1"/>
  <c r="F349" i="8"/>
  <c r="G349" i="8" s="1"/>
  <c r="F350" i="8"/>
  <c r="G350" i="8" s="1"/>
  <c r="F351" i="8"/>
  <c r="G351" i="8" s="1"/>
  <c r="F352" i="8"/>
  <c r="G352" i="8" s="1"/>
  <c r="F353" i="8"/>
  <c r="G353" i="8" s="1"/>
  <c r="F354" i="8"/>
  <c r="G354" i="8" s="1"/>
  <c r="F355" i="8"/>
  <c r="G355" i="8" s="1"/>
  <c r="F356" i="8"/>
  <c r="G356" i="8" s="1"/>
  <c r="F357" i="8"/>
  <c r="G357" i="8" s="1"/>
  <c r="F358" i="8"/>
  <c r="G358" i="8" s="1"/>
  <c r="F359" i="8"/>
  <c r="G359" i="8" s="1"/>
  <c r="F360" i="8"/>
  <c r="G360" i="8" s="1"/>
  <c r="F361" i="8"/>
  <c r="G361" i="8" s="1"/>
  <c r="F362" i="8"/>
  <c r="G362" i="8" s="1"/>
  <c r="F363" i="8"/>
  <c r="G363" i="8" s="1"/>
  <c r="F364" i="8"/>
  <c r="G364" i="8" s="1"/>
  <c r="F365" i="8"/>
  <c r="G365" i="8" s="1"/>
  <c r="F366" i="8"/>
  <c r="G366" i="8" s="1"/>
  <c r="F367" i="8"/>
  <c r="G367" i="8" s="1"/>
  <c r="F368" i="8"/>
  <c r="G368" i="8" s="1"/>
  <c r="F369" i="8"/>
  <c r="G369" i="8" s="1"/>
  <c r="F370" i="8"/>
  <c r="G370" i="8" s="1"/>
  <c r="F371" i="8"/>
  <c r="G371" i="8" s="1"/>
  <c r="F372" i="8"/>
  <c r="G372" i="8" s="1"/>
  <c r="F373" i="8"/>
  <c r="G373" i="8" s="1"/>
  <c r="F374" i="8"/>
  <c r="G374" i="8" s="1"/>
  <c r="F375" i="8"/>
  <c r="G375" i="8" s="1"/>
  <c r="F376" i="8"/>
  <c r="G376" i="8" s="1"/>
  <c r="F377" i="8"/>
  <c r="G377" i="8" s="1"/>
  <c r="F378" i="8"/>
  <c r="G378" i="8" s="1"/>
  <c r="F379" i="8"/>
  <c r="G379" i="8" s="1"/>
  <c r="F380" i="8"/>
  <c r="G380" i="8" s="1"/>
  <c r="F381" i="8"/>
  <c r="G381" i="8" s="1"/>
  <c r="F382" i="8"/>
  <c r="G382" i="8" s="1"/>
  <c r="F383" i="8"/>
  <c r="G383" i="8" s="1"/>
  <c r="F384" i="8"/>
  <c r="G384" i="8" s="1"/>
  <c r="F385" i="8"/>
  <c r="G385" i="8" s="1"/>
  <c r="F386" i="8"/>
  <c r="G386" i="8" s="1"/>
  <c r="F387" i="8"/>
  <c r="G387" i="8" s="1"/>
  <c r="F388" i="8"/>
  <c r="G388" i="8" s="1"/>
  <c r="F389" i="8"/>
  <c r="G389" i="8" s="1"/>
  <c r="F390" i="8"/>
  <c r="G390" i="8" s="1"/>
  <c r="F391" i="8"/>
  <c r="G391" i="8" s="1"/>
  <c r="F392" i="8"/>
  <c r="G392" i="8" s="1"/>
  <c r="F393" i="8"/>
  <c r="G393" i="8" s="1"/>
  <c r="F394" i="8"/>
  <c r="G394" i="8" s="1"/>
  <c r="F395" i="8"/>
  <c r="G395" i="8" s="1"/>
  <c r="F396" i="8"/>
  <c r="G396" i="8" s="1"/>
  <c r="F397" i="8"/>
  <c r="G397" i="8" s="1"/>
  <c r="F398" i="8"/>
  <c r="G398" i="8" s="1"/>
  <c r="F399" i="8"/>
  <c r="G399" i="8" s="1"/>
  <c r="F400" i="8"/>
  <c r="G400" i="8" s="1"/>
  <c r="F401" i="8"/>
  <c r="G401" i="8" s="1"/>
  <c r="F402" i="8"/>
  <c r="G402" i="8" s="1"/>
  <c r="F403" i="8"/>
  <c r="G403" i="8" s="1"/>
  <c r="F404" i="8"/>
  <c r="G404" i="8" s="1"/>
  <c r="F405" i="8"/>
  <c r="G405" i="8" s="1"/>
  <c r="F406" i="8"/>
  <c r="G406" i="8" s="1"/>
  <c r="F407" i="8"/>
  <c r="G407" i="8" s="1"/>
  <c r="F408" i="8"/>
  <c r="G408" i="8" s="1"/>
  <c r="F409" i="8"/>
  <c r="G409" i="8" s="1"/>
  <c r="F410" i="8"/>
  <c r="G410" i="8" s="1"/>
  <c r="F411" i="8"/>
  <c r="G411" i="8" s="1"/>
  <c r="F412" i="8"/>
  <c r="G412" i="8" s="1"/>
  <c r="F413" i="8"/>
  <c r="G413" i="8" s="1"/>
  <c r="F414" i="8"/>
  <c r="G414" i="8" s="1"/>
  <c r="F415" i="8"/>
  <c r="G415" i="8" s="1"/>
  <c r="F416" i="8"/>
  <c r="G416" i="8" s="1"/>
  <c r="F417" i="8"/>
  <c r="G417" i="8" s="1"/>
  <c r="F418" i="8"/>
  <c r="G418" i="8" s="1"/>
  <c r="F419" i="8"/>
  <c r="G419" i="8" s="1"/>
  <c r="F420" i="8"/>
  <c r="G420" i="8" s="1"/>
  <c r="F421" i="8"/>
  <c r="G421" i="8" s="1"/>
  <c r="F422" i="8"/>
  <c r="G422" i="8" s="1"/>
  <c r="F423" i="8"/>
  <c r="G423" i="8" s="1"/>
  <c r="F424" i="8"/>
  <c r="G424" i="8" s="1"/>
  <c r="F425" i="8"/>
  <c r="G425" i="8" s="1"/>
  <c r="F426" i="8"/>
  <c r="G426" i="8" s="1"/>
  <c r="F427" i="8"/>
  <c r="G427" i="8" s="1"/>
  <c r="F428" i="8"/>
  <c r="G428" i="8" s="1"/>
  <c r="F429" i="8"/>
  <c r="G429" i="8" s="1"/>
  <c r="F430" i="8"/>
  <c r="G430" i="8" s="1"/>
  <c r="F431" i="8"/>
  <c r="G431" i="8" s="1"/>
  <c r="F432" i="8"/>
  <c r="G432" i="8" s="1"/>
  <c r="F433" i="8"/>
  <c r="G433" i="8" s="1"/>
  <c r="F434" i="8"/>
  <c r="G434" i="8" s="1"/>
  <c r="F435" i="8"/>
  <c r="G435" i="8" s="1"/>
  <c r="F436" i="8"/>
  <c r="G436" i="8" s="1"/>
  <c r="F437" i="8"/>
  <c r="G437" i="8" s="1"/>
  <c r="F438" i="8"/>
  <c r="G438" i="8" s="1"/>
  <c r="F439" i="8"/>
  <c r="G439" i="8" s="1"/>
  <c r="F440" i="8"/>
  <c r="G440" i="8" s="1"/>
  <c r="F441" i="8"/>
  <c r="G441" i="8" s="1"/>
  <c r="F442" i="8"/>
  <c r="G442" i="8" s="1"/>
  <c r="F443" i="8"/>
  <c r="G443" i="8" s="1"/>
  <c r="F444" i="8"/>
  <c r="G444" i="8" s="1"/>
  <c r="F445" i="8"/>
  <c r="G445" i="8" s="1"/>
  <c r="F446" i="8"/>
  <c r="G446" i="8" s="1"/>
  <c r="F447" i="8"/>
  <c r="G447" i="8" s="1"/>
  <c r="F448" i="8"/>
  <c r="G448" i="8" s="1"/>
  <c r="F449" i="8"/>
  <c r="G449" i="8" s="1"/>
  <c r="F450" i="8"/>
  <c r="G450" i="8" s="1"/>
  <c r="F451" i="8"/>
  <c r="G451" i="8" s="1"/>
  <c r="F452" i="8"/>
  <c r="G452" i="8" s="1"/>
  <c r="F453" i="8"/>
  <c r="G453" i="8" s="1"/>
  <c r="F454" i="8"/>
  <c r="G454" i="8" s="1"/>
  <c r="F455" i="8"/>
  <c r="G455" i="8" s="1"/>
  <c r="F456" i="8"/>
  <c r="G456" i="8" s="1"/>
  <c r="F457" i="8"/>
  <c r="G457" i="8" s="1"/>
  <c r="F5" i="8" l="1"/>
  <c r="G5" i="8" s="1"/>
  <c r="K20" i="18"/>
  <c r="L29" i="18"/>
  <c r="L30" i="18"/>
  <c r="F23" i="18"/>
  <c r="L24" i="18" s="1"/>
  <c r="F19" i="18"/>
  <c r="F27" i="18"/>
  <c r="L28" i="18" s="1"/>
  <c r="F20" i="18"/>
  <c r="L21" i="18" s="1"/>
  <c r="F24" i="18"/>
  <c r="L25" i="18" s="1"/>
  <c r="F25" i="18"/>
  <c r="L26" i="18" s="1"/>
  <c r="F26" i="18"/>
  <c r="L27" i="18" s="1"/>
  <c r="F21" i="18"/>
  <c r="L22" i="18" s="1"/>
  <c r="H13" i="13"/>
  <c r="F13" i="13"/>
  <c r="E13" i="13"/>
  <c r="D13" i="13"/>
  <c r="C13" i="13"/>
  <c r="B13" i="13"/>
  <c r="L20" i="18" l="1"/>
  <c r="G13" i="13"/>
  <c r="F28" i="16"/>
  <c r="H8" i="13"/>
  <c r="F8" i="13"/>
  <c r="E8" i="13"/>
  <c r="D8" i="13"/>
  <c r="C8" i="13"/>
  <c r="B8" i="13"/>
  <c r="B12" i="13"/>
  <c r="G8" i="13" l="1"/>
  <c r="C19" i="18"/>
  <c r="D19" i="18" s="1"/>
  <c r="E363" i="16" l="1"/>
  <c r="F11" i="13"/>
  <c r="E11" i="13"/>
  <c r="D11" i="13"/>
  <c r="C11" i="13"/>
  <c r="B11" i="13"/>
  <c r="F10" i="13"/>
  <c r="E10" i="13"/>
  <c r="D10" i="13"/>
  <c r="C10" i="13"/>
  <c r="B10" i="13"/>
  <c r="F9" i="13"/>
  <c r="E9" i="13"/>
  <c r="D9" i="13"/>
  <c r="C9" i="13"/>
  <c r="B9" i="13"/>
  <c r="F7" i="13"/>
  <c r="E7" i="13"/>
  <c r="D7" i="13"/>
  <c r="C7" i="13"/>
  <c r="B7" i="13"/>
  <c r="F6" i="13"/>
  <c r="E6" i="13"/>
  <c r="D6" i="13"/>
  <c r="C6" i="13"/>
  <c r="B6" i="13"/>
  <c r="F5" i="13"/>
  <c r="E5" i="13"/>
  <c r="D5" i="13"/>
  <c r="C5" i="13"/>
  <c r="B5" i="13"/>
  <c r="F4" i="13"/>
  <c r="E4" i="13"/>
  <c r="D4" i="13"/>
  <c r="C4" i="13"/>
  <c r="B4" i="13"/>
  <c r="F3" i="13"/>
  <c r="E3" i="13"/>
  <c r="D3" i="13"/>
  <c r="C3" i="13"/>
  <c r="B3" i="13"/>
  <c r="F2" i="13"/>
  <c r="E2" i="13"/>
  <c r="D2" i="13"/>
  <c r="C2" i="13"/>
  <c r="B2" i="13"/>
  <c r="F12" i="13"/>
  <c r="E12" i="13"/>
  <c r="D12" i="13"/>
  <c r="C12" i="13"/>
  <c r="G2" i="13" l="1"/>
  <c r="G11" i="13"/>
  <c r="G5" i="13"/>
  <c r="G7" i="13"/>
  <c r="G4" i="13"/>
  <c r="G10" i="13"/>
  <c r="G12" i="13"/>
  <c r="G6" i="13"/>
  <c r="G3" i="13"/>
  <c r="H12" i="13"/>
  <c r="AB5" i="18" l="1"/>
  <c r="S2" i="18" s="1"/>
  <c r="AB6" i="18" l="1"/>
  <c r="S3" i="18" s="1"/>
  <c r="H11" i="13"/>
  <c r="AB1" i="18"/>
  <c r="G13" i="16"/>
  <c r="C20" i="18" s="1"/>
  <c r="D20" i="18" s="1"/>
  <c r="G14" i="16"/>
  <c r="G15" i="16"/>
  <c r="C22" i="18" s="1"/>
  <c r="G16" i="16"/>
  <c r="G17" i="16"/>
  <c r="G18" i="16"/>
  <c r="G19" i="16"/>
  <c r="G20" i="16"/>
  <c r="G21" i="16"/>
  <c r="C28" i="18" l="1"/>
  <c r="D28" i="18" s="1"/>
  <c r="C27" i="18"/>
  <c r="D27" i="18" s="1"/>
  <c r="C26" i="18"/>
  <c r="D26" i="18" s="1"/>
  <c r="C25" i="18"/>
  <c r="D25" i="18" s="1"/>
  <c r="C24" i="18"/>
  <c r="D24" i="18" s="1"/>
  <c r="C23" i="18"/>
  <c r="D23" i="18" s="1"/>
  <c r="C21" i="18"/>
  <c r="D21" i="18" s="1"/>
  <c r="E22" i="18"/>
  <c r="F22" i="18"/>
  <c r="S4" i="18"/>
  <c r="T3" i="18"/>
  <c r="D22" i="18" l="1"/>
  <c r="L23" i="18"/>
  <c r="F5" i="18"/>
  <c r="I19" i="18" s="1"/>
  <c r="S5" i="18"/>
  <c r="T4" i="18"/>
  <c r="G28" i="16"/>
  <c r="S6" i="18" l="1"/>
  <c r="T5" i="18"/>
  <c r="D13" i="16"/>
  <c r="D14" i="16"/>
  <c r="D15" i="16"/>
  <c r="D16" i="16"/>
  <c r="D17" i="16"/>
  <c r="D18" i="16"/>
  <c r="D19" i="16"/>
  <c r="D20" i="16"/>
  <c r="D21" i="16"/>
  <c r="D22" i="16"/>
  <c r="S7" i="18" l="1"/>
  <c r="T6" i="18"/>
  <c r="G23" i="16"/>
  <c r="D30" i="18" s="1"/>
  <c r="G24" i="16"/>
  <c r="G25" i="16"/>
  <c r="G26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22" i="16"/>
  <c r="D29" i="18" s="1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D24" i="16"/>
  <c r="D25" i="16"/>
  <c r="D26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23" i="16"/>
  <c r="F6" i="18" l="1"/>
  <c r="F7" i="18" s="1"/>
  <c r="I27" i="18"/>
  <c r="S8" i="18"/>
  <c r="T7" i="18"/>
  <c r="F11" i="18" l="1"/>
  <c r="F8" i="18"/>
  <c r="F9" i="18"/>
  <c r="I29" i="18"/>
  <c r="I30" i="18"/>
  <c r="I22" i="18"/>
  <c r="I26" i="18"/>
  <c r="I28" i="18"/>
  <c r="I20" i="18"/>
  <c r="I24" i="18"/>
  <c r="I21" i="18"/>
  <c r="I25" i="18"/>
  <c r="I23" i="18"/>
  <c r="S9" i="18"/>
  <c r="T8" i="18"/>
  <c r="S10" i="18" l="1"/>
  <c r="T9" i="18"/>
  <c r="AB22" i="18" l="1"/>
  <c r="S11" i="18"/>
  <c r="T10" i="18"/>
  <c r="H3" i="13"/>
  <c r="H4" i="13"/>
  <c r="H5" i="13"/>
  <c r="H9" i="13"/>
  <c r="H7" i="13"/>
  <c r="H2" i="13"/>
  <c r="H6" i="13"/>
  <c r="H10" i="13"/>
  <c r="AB21" i="18" l="1"/>
  <c r="AB20" i="18"/>
  <c r="AB23" i="18"/>
  <c r="AB15" i="18"/>
  <c r="AB10" i="18"/>
  <c r="AB14" i="18"/>
  <c r="AB17" i="18"/>
  <c r="AB16" i="18"/>
  <c r="AB13" i="18"/>
  <c r="AB12" i="18"/>
  <c r="AB18" i="18"/>
  <c r="AB19" i="18"/>
  <c r="AB11" i="18"/>
  <c r="AB9" i="18"/>
  <c r="S12" i="18"/>
  <c r="T11" i="18"/>
  <c r="AB3" i="18" l="1"/>
  <c r="U2" i="18" s="1"/>
  <c r="S13" i="18"/>
  <c r="T12" i="18"/>
  <c r="U12" i="18" l="1"/>
  <c r="U9" i="18"/>
  <c r="U5" i="18"/>
  <c r="U8" i="18"/>
  <c r="U4" i="18"/>
  <c r="U7" i="18"/>
  <c r="U3" i="18"/>
  <c r="U10" i="18"/>
  <c r="U11" i="18"/>
  <c r="U6" i="18"/>
  <c r="S14" i="18"/>
  <c r="T13" i="18"/>
  <c r="U13" i="18" s="1"/>
  <c r="S15" i="18" l="1"/>
  <c r="T14" i="18"/>
  <c r="U14" i="18" s="1"/>
  <c r="S16" i="18" l="1"/>
  <c r="T15" i="18"/>
  <c r="U15" i="18" s="1"/>
  <c r="S17" i="18" l="1"/>
  <c r="T16" i="18"/>
  <c r="U16" i="18" s="1"/>
  <c r="S18" i="18" l="1"/>
  <c r="T17" i="18"/>
  <c r="U17" i="18" s="1"/>
  <c r="S19" i="18" l="1"/>
  <c r="T18" i="18"/>
  <c r="U18" i="18" s="1"/>
  <c r="S20" i="18" l="1"/>
  <c r="T19" i="18"/>
  <c r="U19" i="18" s="1"/>
  <c r="S21" i="18" l="1"/>
  <c r="T20" i="18"/>
  <c r="U20" i="18" s="1"/>
  <c r="S22" i="18" l="1"/>
  <c r="T21" i="18"/>
  <c r="U21" i="18" s="1"/>
  <c r="S23" i="18" l="1"/>
  <c r="T22" i="18"/>
  <c r="U22" i="18" s="1"/>
  <c r="S24" i="18" l="1"/>
  <c r="T23" i="18"/>
  <c r="U23" i="18" s="1"/>
  <c r="T24" i="18" l="1"/>
  <c r="U24" i="18" s="1"/>
  <c r="S25" i="18" l="1"/>
  <c r="S26" i="18" l="1"/>
  <c r="T25" i="18"/>
  <c r="U25" i="18" s="1"/>
  <c r="S27" i="18" l="1"/>
  <c r="T26" i="18"/>
  <c r="U26" i="18" s="1"/>
  <c r="S28" i="18" l="1"/>
  <c r="T27" i="18"/>
  <c r="U27" i="18" s="1"/>
  <c r="S29" i="18" l="1"/>
  <c r="T28" i="18"/>
  <c r="U28" i="18" s="1"/>
  <c r="S30" i="18" l="1"/>
  <c r="T29" i="18"/>
  <c r="U29" i="18" s="1"/>
  <c r="S31" i="18" l="1"/>
  <c r="T30" i="18"/>
  <c r="U30" i="18" s="1"/>
  <c r="S32" i="18" l="1"/>
  <c r="T31" i="18"/>
  <c r="U31" i="18" s="1"/>
  <c r="S33" i="18" l="1"/>
  <c r="T32" i="18"/>
  <c r="U32" i="18" s="1"/>
  <c r="S34" i="18" l="1"/>
  <c r="T33" i="18"/>
  <c r="U33" i="18" s="1"/>
  <c r="S35" i="18" l="1"/>
  <c r="T34" i="18"/>
  <c r="U34" i="18" s="1"/>
  <c r="S36" i="18" l="1"/>
  <c r="T35" i="18"/>
  <c r="U35" i="18" s="1"/>
  <c r="S37" i="18" l="1"/>
  <c r="T36" i="18"/>
  <c r="U36" i="18" s="1"/>
  <c r="S38" i="18" l="1"/>
  <c r="T37" i="18"/>
  <c r="U37" i="18" s="1"/>
  <c r="S39" i="18" l="1"/>
  <c r="T38" i="18"/>
  <c r="U38" i="18" s="1"/>
  <c r="S40" i="18" l="1"/>
  <c r="T39" i="18"/>
  <c r="U39" i="18" s="1"/>
  <c r="S41" i="18" l="1"/>
  <c r="T40" i="18"/>
  <c r="U40" i="18" s="1"/>
  <c r="S42" i="18" l="1"/>
  <c r="T41" i="18"/>
  <c r="U41" i="18" s="1"/>
  <c r="S43" i="18" l="1"/>
  <c r="T42" i="18"/>
  <c r="U42" i="18" s="1"/>
  <c r="S44" i="18" l="1"/>
  <c r="T43" i="18"/>
  <c r="U43" i="18" s="1"/>
  <c r="S45" i="18" l="1"/>
  <c r="T44" i="18"/>
  <c r="U44" i="18" s="1"/>
  <c r="S46" i="18" l="1"/>
  <c r="T45" i="18"/>
  <c r="U45" i="18" s="1"/>
  <c r="S47" i="18" l="1"/>
  <c r="T46" i="18"/>
  <c r="U46" i="18" s="1"/>
  <c r="S48" i="18" l="1"/>
  <c r="T47" i="18"/>
  <c r="U47" i="18" s="1"/>
  <c r="S49" i="18" l="1"/>
  <c r="T48" i="18"/>
  <c r="U48" i="18" s="1"/>
  <c r="S50" i="18" l="1"/>
  <c r="T49" i="18"/>
  <c r="U49" i="18" s="1"/>
  <c r="S51" i="18" l="1"/>
  <c r="T50" i="18"/>
  <c r="U50" i="18" s="1"/>
  <c r="S52" i="18" l="1"/>
  <c r="T51" i="18"/>
  <c r="U51" i="18" s="1"/>
  <c r="S53" i="18" l="1"/>
  <c r="T52" i="18"/>
  <c r="U52" i="18" s="1"/>
  <c r="S54" i="18" l="1"/>
  <c r="T53" i="18"/>
  <c r="U53" i="18" s="1"/>
  <c r="S55" i="18" l="1"/>
  <c r="T54" i="18"/>
  <c r="U54" i="18" s="1"/>
  <c r="S56" i="18" l="1"/>
  <c r="T55" i="18"/>
  <c r="U55" i="18" s="1"/>
  <c r="S57" i="18" l="1"/>
  <c r="T56" i="18"/>
  <c r="U56" i="18" s="1"/>
  <c r="S58" i="18" l="1"/>
  <c r="T57" i="18"/>
  <c r="U57" i="18" s="1"/>
  <c r="S59" i="18" l="1"/>
  <c r="T58" i="18"/>
  <c r="U58" i="18" s="1"/>
  <c r="S60" i="18" l="1"/>
  <c r="T59" i="18"/>
  <c r="U59" i="18" s="1"/>
  <c r="S61" i="18" l="1"/>
  <c r="T60" i="18"/>
  <c r="U60" i="18" s="1"/>
  <c r="S62" i="18" l="1"/>
  <c r="T61" i="18"/>
  <c r="U61" i="18" s="1"/>
  <c r="S63" i="18" l="1"/>
  <c r="T62" i="18"/>
  <c r="U62" i="18" s="1"/>
  <c r="S64" i="18" l="1"/>
  <c r="T63" i="18"/>
  <c r="U63" i="18" s="1"/>
  <c r="S65" i="18" l="1"/>
  <c r="T64" i="18"/>
  <c r="U64" i="18" s="1"/>
  <c r="S66" i="18" l="1"/>
  <c r="T65" i="18"/>
  <c r="U65" i="18" s="1"/>
  <c r="S67" i="18" l="1"/>
  <c r="T66" i="18"/>
  <c r="U66" i="18" s="1"/>
  <c r="S68" i="18" l="1"/>
  <c r="T67" i="18"/>
  <c r="U67" i="18" s="1"/>
  <c r="S69" i="18" l="1"/>
  <c r="T68" i="18"/>
  <c r="U68" i="18" s="1"/>
  <c r="S70" i="18" l="1"/>
  <c r="T69" i="18"/>
  <c r="U69" i="18" s="1"/>
  <c r="S71" i="18" l="1"/>
  <c r="T70" i="18"/>
  <c r="U70" i="18" s="1"/>
  <c r="S72" i="18" l="1"/>
  <c r="T71" i="18"/>
  <c r="U71" i="18" s="1"/>
  <c r="S73" i="18" l="1"/>
  <c r="T72" i="18"/>
  <c r="U72" i="18" s="1"/>
  <c r="S74" i="18" l="1"/>
  <c r="T73" i="18"/>
  <c r="U73" i="18" s="1"/>
  <c r="S75" i="18" l="1"/>
  <c r="T74" i="18"/>
  <c r="U74" i="18" s="1"/>
  <c r="S76" i="18" l="1"/>
  <c r="T75" i="18"/>
  <c r="U75" i="18" s="1"/>
  <c r="S77" i="18" l="1"/>
  <c r="T76" i="18"/>
  <c r="U76" i="18" s="1"/>
  <c r="S78" i="18" l="1"/>
  <c r="T77" i="18"/>
  <c r="U77" i="18" s="1"/>
  <c r="S79" i="18" l="1"/>
  <c r="T78" i="18"/>
  <c r="U78" i="18" s="1"/>
  <c r="S80" i="18" l="1"/>
  <c r="T79" i="18"/>
  <c r="U79" i="18" s="1"/>
  <c r="S81" i="18" l="1"/>
  <c r="T80" i="18"/>
  <c r="U80" i="18" s="1"/>
  <c r="S82" i="18" l="1"/>
  <c r="T81" i="18"/>
  <c r="U81" i="18" s="1"/>
  <c r="S83" i="18" l="1"/>
  <c r="T82" i="18"/>
  <c r="U82" i="18" s="1"/>
  <c r="S84" i="18" l="1"/>
  <c r="T83" i="18"/>
  <c r="U83" i="18" s="1"/>
  <c r="S85" i="18" l="1"/>
  <c r="T84" i="18"/>
  <c r="U84" i="18" s="1"/>
  <c r="S86" i="18" l="1"/>
  <c r="T85" i="18"/>
  <c r="U85" i="18" s="1"/>
  <c r="S87" i="18" l="1"/>
  <c r="T86" i="18"/>
  <c r="U86" i="18" s="1"/>
  <c r="S88" i="18" l="1"/>
  <c r="T87" i="18"/>
  <c r="U87" i="18" s="1"/>
  <c r="S89" i="18" l="1"/>
  <c r="T88" i="18"/>
  <c r="U88" i="18" s="1"/>
  <c r="S90" i="18" l="1"/>
  <c r="T89" i="18"/>
  <c r="U89" i="18" s="1"/>
  <c r="S91" i="18" l="1"/>
  <c r="T90" i="18"/>
  <c r="U90" i="18" s="1"/>
  <c r="S92" i="18" l="1"/>
  <c r="T91" i="18"/>
  <c r="U91" i="18" s="1"/>
  <c r="S93" i="18" l="1"/>
  <c r="T92" i="18"/>
  <c r="U92" i="18" s="1"/>
  <c r="S94" i="18" l="1"/>
  <c r="T93" i="18"/>
  <c r="U93" i="18" s="1"/>
  <c r="S95" i="18" l="1"/>
  <c r="T94" i="18"/>
  <c r="U94" i="18" s="1"/>
  <c r="S96" i="18" l="1"/>
  <c r="T95" i="18"/>
  <c r="U95" i="18" s="1"/>
  <c r="S97" i="18" l="1"/>
  <c r="T96" i="18"/>
  <c r="U96" i="18" s="1"/>
  <c r="S98" i="18" l="1"/>
  <c r="T97" i="18"/>
  <c r="U97" i="18" s="1"/>
  <c r="S99" i="18" l="1"/>
  <c r="T98" i="18"/>
  <c r="U98" i="18" s="1"/>
  <c r="S100" i="18" l="1"/>
  <c r="T99" i="18"/>
  <c r="U99" i="18" s="1"/>
  <c r="S101" i="18" l="1"/>
  <c r="T100" i="18"/>
  <c r="U100" i="18" s="1"/>
  <c r="S102" i="18" l="1"/>
  <c r="T101" i="18"/>
  <c r="U101" i="18" s="1"/>
  <c r="S103" i="18" l="1"/>
  <c r="T102" i="18"/>
  <c r="U102" i="18" s="1"/>
  <c r="S104" i="18" l="1"/>
  <c r="T103" i="18"/>
  <c r="U103" i="18" s="1"/>
  <c r="S105" i="18" l="1"/>
  <c r="T104" i="18"/>
  <c r="U104" i="18" s="1"/>
  <c r="S106" i="18" l="1"/>
  <c r="T105" i="18"/>
  <c r="U105" i="18" s="1"/>
  <c r="S107" i="18" l="1"/>
  <c r="T106" i="18"/>
  <c r="U106" i="18" s="1"/>
  <c r="S108" i="18" l="1"/>
  <c r="T107" i="18"/>
  <c r="U107" i="18" s="1"/>
  <c r="S109" i="18" l="1"/>
  <c r="T108" i="18"/>
  <c r="U108" i="18" s="1"/>
  <c r="S110" i="18" l="1"/>
  <c r="T109" i="18"/>
  <c r="U109" i="18" s="1"/>
  <c r="S111" i="18" l="1"/>
  <c r="T110" i="18"/>
  <c r="U110" i="18" s="1"/>
  <c r="S112" i="18" l="1"/>
  <c r="T111" i="18"/>
  <c r="U111" i="18" s="1"/>
  <c r="S113" i="18" l="1"/>
  <c r="T112" i="18"/>
  <c r="U112" i="18" s="1"/>
  <c r="S114" i="18" l="1"/>
  <c r="T113" i="18"/>
  <c r="U113" i="18" s="1"/>
  <c r="S115" i="18" l="1"/>
  <c r="T114" i="18"/>
  <c r="U114" i="18" s="1"/>
  <c r="S116" i="18" l="1"/>
  <c r="T115" i="18"/>
  <c r="U115" i="18" s="1"/>
  <c r="S117" i="18" l="1"/>
  <c r="T116" i="18"/>
  <c r="U116" i="18" s="1"/>
  <c r="S118" i="18" l="1"/>
  <c r="T117" i="18"/>
  <c r="U117" i="18" s="1"/>
  <c r="S119" i="18" l="1"/>
  <c r="T118" i="18"/>
  <c r="U118" i="18" s="1"/>
  <c r="S120" i="18" l="1"/>
  <c r="T119" i="18"/>
  <c r="U119" i="18" s="1"/>
  <c r="S121" i="18" l="1"/>
  <c r="T120" i="18"/>
  <c r="U120" i="18" s="1"/>
  <c r="S122" i="18" l="1"/>
  <c r="T121" i="18"/>
  <c r="U121" i="18" s="1"/>
  <c r="S123" i="18" l="1"/>
  <c r="T122" i="18"/>
  <c r="U122" i="18" s="1"/>
  <c r="S124" i="18" l="1"/>
  <c r="T123" i="18"/>
  <c r="U123" i="18" s="1"/>
  <c r="S125" i="18" l="1"/>
  <c r="T124" i="18"/>
  <c r="U124" i="18" s="1"/>
  <c r="S126" i="18" l="1"/>
  <c r="T125" i="18"/>
  <c r="U125" i="18" s="1"/>
  <c r="S127" i="18" l="1"/>
  <c r="T126" i="18"/>
  <c r="U126" i="18" s="1"/>
  <c r="S128" i="18" l="1"/>
  <c r="T127" i="18"/>
  <c r="U127" i="18" s="1"/>
  <c r="S129" i="18" l="1"/>
  <c r="T128" i="18"/>
  <c r="U128" i="18" s="1"/>
  <c r="S130" i="18" l="1"/>
  <c r="T129" i="18"/>
  <c r="U129" i="18" s="1"/>
  <c r="S131" i="18" l="1"/>
  <c r="T130" i="18"/>
  <c r="U130" i="18" s="1"/>
  <c r="S132" i="18" l="1"/>
  <c r="T131" i="18"/>
  <c r="U131" i="18" s="1"/>
  <c r="S133" i="18" l="1"/>
  <c r="T132" i="18"/>
  <c r="U132" i="18" s="1"/>
  <c r="S134" i="18" l="1"/>
  <c r="T133" i="18"/>
  <c r="U133" i="18" s="1"/>
  <c r="S135" i="18" l="1"/>
  <c r="T134" i="18"/>
  <c r="U134" i="18" s="1"/>
  <c r="S136" i="18" l="1"/>
  <c r="T135" i="18"/>
  <c r="U135" i="18" s="1"/>
  <c r="S137" i="18" l="1"/>
  <c r="T136" i="18"/>
  <c r="U136" i="18" s="1"/>
  <c r="S138" i="18" l="1"/>
  <c r="T137" i="18"/>
  <c r="U137" i="18" s="1"/>
  <c r="S139" i="18" l="1"/>
  <c r="T138" i="18"/>
  <c r="U138" i="18" s="1"/>
  <c r="S140" i="18" l="1"/>
  <c r="T139" i="18"/>
  <c r="U139" i="18" s="1"/>
  <c r="S141" i="18" l="1"/>
  <c r="T140" i="18"/>
  <c r="U140" i="18" s="1"/>
  <c r="S142" i="18" l="1"/>
  <c r="T141" i="18"/>
  <c r="U141" i="18" s="1"/>
  <c r="S143" i="18" l="1"/>
  <c r="T142" i="18"/>
  <c r="U142" i="18" s="1"/>
  <c r="S144" i="18" l="1"/>
  <c r="T143" i="18"/>
  <c r="U143" i="18" s="1"/>
  <c r="S145" i="18" l="1"/>
  <c r="T144" i="18"/>
  <c r="U144" i="18" s="1"/>
  <c r="S146" i="18" l="1"/>
  <c r="T145" i="18"/>
  <c r="U145" i="18" s="1"/>
  <c r="S147" i="18" l="1"/>
  <c r="T146" i="18"/>
  <c r="U146" i="18" s="1"/>
  <c r="S148" i="18" l="1"/>
  <c r="T147" i="18"/>
  <c r="U147" i="18" s="1"/>
  <c r="S149" i="18" l="1"/>
  <c r="T148" i="18"/>
  <c r="U148" i="18" s="1"/>
  <c r="S150" i="18" l="1"/>
  <c r="T149" i="18"/>
  <c r="U149" i="18" s="1"/>
  <c r="S151" i="18" l="1"/>
  <c r="T150" i="18"/>
  <c r="U150" i="18" s="1"/>
  <c r="S152" i="18" l="1"/>
  <c r="T151" i="18"/>
  <c r="U151" i="18" s="1"/>
  <c r="S153" i="18" l="1"/>
  <c r="T152" i="18"/>
  <c r="U152" i="18" s="1"/>
  <c r="S154" i="18" l="1"/>
  <c r="T153" i="18"/>
  <c r="U153" i="18" s="1"/>
  <c r="S155" i="18" l="1"/>
  <c r="T154" i="18"/>
  <c r="U154" i="18" s="1"/>
  <c r="S156" i="18" l="1"/>
  <c r="T155" i="18"/>
  <c r="U155" i="18" s="1"/>
  <c r="S157" i="18" l="1"/>
  <c r="T156" i="18"/>
  <c r="U156" i="18" s="1"/>
  <c r="S158" i="18" l="1"/>
  <c r="T157" i="18"/>
  <c r="U157" i="18" s="1"/>
  <c r="S159" i="18" l="1"/>
  <c r="T158" i="18"/>
  <c r="U158" i="18" s="1"/>
  <c r="S160" i="18" l="1"/>
  <c r="T159" i="18"/>
  <c r="U159" i="18" s="1"/>
  <c r="S161" i="18" l="1"/>
  <c r="T160" i="18"/>
  <c r="U160" i="18" s="1"/>
  <c r="S162" i="18" l="1"/>
  <c r="T161" i="18"/>
  <c r="U161" i="18" s="1"/>
  <c r="S163" i="18" l="1"/>
  <c r="T162" i="18"/>
  <c r="U162" i="18" s="1"/>
  <c r="S164" i="18" l="1"/>
  <c r="T163" i="18"/>
  <c r="U163" i="18" s="1"/>
  <c r="S165" i="18" l="1"/>
  <c r="T164" i="18"/>
  <c r="U164" i="18" s="1"/>
  <c r="S166" i="18" l="1"/>
  <c r="T165" i="18"/>
  <c r="U165" i="18" s="1"/>
  <c r="S167" i="18" l="1"/>
  <c r="T166" i="18"/>
  <c r="U166" i="18" s="1"/>
  <c r="S168" i="18" l="1"/>
  <c r="T167" i="18"/>
  <c r="U167" i="18" s="1"/>
  <c r="S169" i="18" l="1"/>
  <c r="T168" i="18"/>
  <c r="U168" i="18" s="1"/>
  <c r="S170" i="18" l="1"/>
  <c r="T169" i="18"/>
  <c r="U169" i="18" s="1"/>
  <c r="S171" i="18" l="1"/>
  <c r="T170" i="18"/>
  <c r="U170" i="18" s="1"/>
  <c r="S172" i="18" l="1"/>
  <c r="T171" i="18"/>
  <c r="U171" i="18" s="1"/>
  <c r="S173" i="18" l="1"/>
  <c r="T172" i="18"/>
  <c r="U172" i="18" s="1"/>
  <c r="S174" i="18" l="1"/>
  <c r="T173" i="18"/>
  <c r="U173" i="18" s="1"/>
  <c r="S175" i="18" l="1"/>
  <c r="T174" i="18"/>
  <c r="U174" i="18" s="1"/>
  <c r="S176" i="18" l="1"/>
  <c r="T175" i="18"/>
  <c r="U175" i="18" s="1"/>
  <c r="S177" i="18" l="1"/>
  <c r="T176" i="18"/>
  <c r="U176" i="18" s="1"/>
  <c r="S178" i="18" l="1"/>
  <c r="T177" i="18"/>
  <c r="U177" i="18" s="1"/>
  <c r="S179" i="18" l="1"/>
  <c r="T178" i="18"/>
  <c r="U178" i="18" s="1"/>
  <c r="S180" i="18" l="1"/>
  <c r="T179" i="18"/>
  <c r="U179" i="18" s="1"/>
  <c r="S181" i="18" l="1"/>
  <c r="T180" i="18"/>
  <c r="U180" i="18" s="1"/>
  <c r="S182" i="18" l="1"/>
  <c r="T181" i="18"/>
  <c r="U181" i="18" s="1"/>
  <c r="S183" i="18" l="1"/>
  <c r="T182" i="18"/>
  <c r="U182" i="18" s="1"/>
  <c r="S184" i="18" l="1"/>
  <c r="T183" i="18"/>
  <c r="U183" i="18" s="1"/>
  <c r="S185" i="18" l="1"/>
  <c r="T184" i="18"/>
  <c r="U184" i="18" s="1"/>
  <c r="S186" i="18" l="1"/>
  <c r="T185" i="18"/>
  <c r="U185" i="18" s="1"/>
  <c r="S187" i="18" l="1"/>
  <c r="T186" i="18"/>
  <c r="U186" i="18" s="1"/>
  <c r="S188" i="18" l="1"/>
  <c r="T187" i="18"/>
  <c r="U187" i="18" s="1"/>
  <c r="S189" i="18" l="1"/>
  <c r="T188" i="18"/>
  <c r="U188" i="18" s="1"/>
  <c r="S190" i="18" l="1"/>
  <c r="T189" i="18"/>
  <c r="U189" i="18" s="1"/>
  <c r="S191" i="18" l="1"/>
  <c r="T190" i="18"/>
  <c r="U190" i="18" s="1"/>
  <c r="S192" i="18" l="1"/>
  <c r="T191" i="18"/>
  <c r="U191" i="18" s="1"/>
  <c r="S193" i="18" l="1"/>
  <c r="T192" i="18"/>
  <c r="U192" i="18" s="1"/>
  <c r="S194" i="18" l="1"/>
  <c r="T193" i="18"/>
  <c r="U193" i="18" s="1"/>
  <c r="S195" i="18" l="1"/>
  <c r="T194" i="18"/>
  <c r="U194" i="18" s="1"/>
  <c r="S196" i="18" l="1"/>
  <c r="T195" i="18"/>
  <c r="U195" i="18" s="1"/>
  <c r="S197" i="18" l="1"/>
  <c r="T196" i="18"/>
  <c r="U196" i="18" s="1"/>
  <c r="S198" i="18" l="1"/>
  <c r="T197" i="18"/>
  <c r="U197" i="18" s="1"/>
  <c r="S199" i="18" l="1"/>
  <c r="T198" i="18"/>
  <c r="U198" i="18" s="1"/>
  <c r="S200" i="18" l="1"/>
  <c r="T199" i="18"/>
  <c r="U199" i="18" s="1"/>
  <c r="S201" i="18" l="1"/>
  <c r="T200" i="18"/>
  <c r="U200" i="18" s="1"/>
  <c r="S202" i="18" l="1"/>
  <c r="T201" i="18"/>
  <c r="U201" i="18" s="1"/>
  <c r="S203" i="18" l="1"/>
  <c r="T202" i="18"/>
  <c r="U202" i="18" s="1"/>
  <c r="S204" i="18" l="1"/>
  <c r="T203" i="18"/>
  <c r="U203" i="18" s="1"/>
  <c r="S205" i="18" l="1"/>
  <c r="T204" i="18"/>
  <c r="U204" i="18" s="1"/>
  <c r="S206" i="18" l="1"/>
  <c r="T205" i="18"/>
  <c r="U205" i="18" s="1"/>
  <c r="S207" i="18" l="1"/>
  <c r="T206" i="18"/>
  <c r="U206" i="18" s="1"/>
  <c r="S208" i="18" l="1"/>
  <c r="T207" i="18"/>
  <c r="U207" i="18" s="1"/>
  <c r="S209" i="18" l="1"/>
  <c r="T208" i="18"/>
  <c r="U208" i="18" s="1"/>
  <c r="S210" i="18" l="1"/>
  <c r="T209" i="18"/>
  <c r="U209" i="18" s="1"/>
  <c r="S211" i="18" l="1"/>
  <c r="T210" i="18"/>
  <c r="U210" i="18" s="1"/>
  <c r="S212" i="18" l="1"/>
  <c r="T211" i="18"/>
  <c r="U211" i="18" s="1"/>
  <c r="S213" i="18" l="1"/>
  <c r="T212" i="18"/>
  <c r="U212" i="18" s="1"/>
  <c r="S214" i="18" l="1"/>
  <c r="T213" i="18"/>
  <c r="U213" i="18" s="1"/>
  <c r="S215" i="18" l="1"/>
  <c r="T214" i="18"/>
  <c r="U214" i="18" s="1"/>
  <c r="S216" i="18" l="1"/>
  <c r="T215" i="18"/>
  <c r="U215" i="18" s="1"/>
  <c r="S217" i="18" l="1"/>
  <c r="T216" i="18"/>
  <c r="U216" i="18" s="1"/>
  <c r="S218" i="18" l="1"/>
  <c r="T217" i="18"/>
  <c r="U217" i="18" s="1"/>
  <c r="S219" i="18" l="1"/>
  <c r="T218" i="18"/>
  <c r="U218" i="18" s="1"/>
  <c r="S220" i="18" l="1"/>
  <c r="T219" i="18"/>
  <c r="U219" i="18" s="1"/>
  <c r="S221" i="18" l="1"/>
  <c r="T220" i="18"/>
  <c r="U220" i="18" s="1"/>
  <c r="S222" i="18" l="1"/>
  <c r="T221" i="18"/>
  <c r="U221" i="18" s="1"/>
  <c r="S223" i="18" l="1"/>
  <c r="T222" i="18"/>
  <c r="U222" i="18" s="1"/>
  <c r="S224" i="18" l="1"/>
  <c r="T223" i="18"/>
  <c r="U223" i="18" s="1"/>
  <c r="S225" i="18" l="1"/>
  <c r="T224" i="18"/>
  <c r="U224" i="18" s="1"/>
  <c r="S226" i="18" l="1"/>
  <c r="T225" i="18"/>
  <c r="U225" i="18" s="1"/>
  <c r="S227" i="18" l="1"/>
  <c r="T226" i="18"/>
  <c r="U226" i="18" s="1"/>
  <c r="S228" i="18" l="1"/>
  <c r="T227" i="18"/>
  <c r="U227" i="18" s="1"/>
  <c r="S229" i="18" l="1"/>
  <c r="T228" i="18"/>
  <c r="U228" i="18" s="1"/>
  <c r="S230" i="18" l="1"/>
  <c r="T229" i="18"/>
  <c r="U229" i="18" s="1"/>
  <c r="S231" i="18" l="1"/>
  <c r="T230" i="18"/>
  <c r="U230" i="18" s="1"/>
  <c r="S232" i="18" l="1"/>
  <c r="T231" i="18"/>
  <c r="U231" i="18" s="1"/>
  <c r="S233" i="18" l="1"/>
  <c r="T232" i="18"/>
  <c r="U232" i="18" s="1"/>
  <c r="S234" i="18" l="1"/>
  <c r="T233" i="18"/>
  <c r="U233" i="18" s="1"/>
  <c r="S235" i="18" l="1"/>
  <c r="T234" i="18"/>
  <c r="U234" i="18" s="1"/>
  <c r="S236" i="18" l="1"/>
  <c r="T235" i="18"/>
  <c r="U235" i="18" s="1"/>
  <c r="S237" i="18" l="1"/>
  <c r="T236" i="18"/>
  <c r="U236" i="18" s="1"/>
  <c r="S238" i="18" l="1"/>
  <c r="T237" i="18"/>
  <c r="U237" i="18" s="1"/>
  <c r="S239" i="18" l="1"/>
  <c r="T238" i="18"/>
  <c r="U238" i="18" s="1"/>
  <c r="S240" i="18" l="1"/>
  <c r="T239" i="18"/>
  <c r="U239" i="18" s="1"/>
  <c r="S241" i="18" l="1"/>
  <c r="T240" i="18"/>
  <c r="U240" i="18" s="1"/>
  <c r="S242" i="18" l="1"/>
  <c r="T241" i="18"/>
  <c r="U241" i="18" s="1"/>
  <c r="S243" i="18" l="1"/>
  <c r="T242" i="18"/>
  <c r="U242" i="18" s="1"/>
  <c r="S244" i="18" l="1"/>
  <c r="T243" i="18"/>
  <c r="U243" i="18" s="1"/>
  <c r="S245" i="18" l="1"/>
  <c r="T244" i="18"/>
  <c r="U244" i="18" s="1"/>
  <c r="S246" i="18" l="1"/>
  <c r="T245" i="18"/>
  <c r="U245" i="18" s="1"/>
  <c r="S247" i="18" l="1"/>
  <c r="T246" i="18"/>
  <c r="U246" i="18" s="1"/>
  <c r="S248" i="18" l="1"/>
  <c r="T247" i="18"/>
  <c r="U247" i="18" s="1"/>
  <c r="S249" i="18" l="1"/>
  <c r="T248" i="18"/>
  <c r="U248" i="18" s="1"/>
  <c r="S250" i="18" l="1"/>
  <c r="T249" i="18"/>
  <c r="U249" i="18" s="1"/>
  <c r="S251" i="18" l="1"/>
  <c r="T250" i="18"/>
  <c r="U250" i="18" s="1"/>
  <c r="S252" i="18" l="1"/>
  <c r="T251" i="18"/>
  <c r="U251" i="18" s="1"/>
  <c r="S253" i="18" l="1"/>
  <c r="T252" i="18"/>
  <c r="U252" i="18" s="1"/>
  <c r="S254" i="18" l="1"/>
  <c r="T253" i="18"/>
  <c r="U253" i="18" s="1"/>
  <c r="S255" i="18" l="1"/>
  <c r="T254" i="18"/>
  <c r="U254" i="18" s="1"/>
  <c r="S256" i="18" l="1"/>
  <c r="T255" i="18"/>
  <c r="U255" i="18" s="1"/>
  <c r="S257" i="18" l="1"/>
  <c r="T256" i="18"/>
  <c r="U256" i="18" s="1"/>
  <c r="S258" i="18" l="1"/>
  <c r="T257" i="18"/>
  <c r="U257" i="18" s="1"/>
  <c r="S259" i="18" l="1"/>
  <c r="T258" i="18"/>
  <c r="U258" i="18" s="1"/>
  <c r="S260" i="18" l="1"/>
  <c r="T259" i="18"/>
  <c r="U259" i="18" s="1"/>
  <c r="S261" i="18" l="1"/>
  <c r="T260" i="18"/>
  <c r="U260" i="18" s="1"/>
  <c r="S262" i="18" l="1"/>
  <c r="T261" i="18"/>
  <c r="U261" i="18" s="1"/>
  <c r="S263" i="18" l="1"/>
  <c r="T262" i="18"/>
  <c r="U262" i="18" s="1"/>
  <c r="S264" i="18" l="1"/>
  <c r="T263" i="18"/>
  <c r="U263" i="18" s="1"/>
  <c r="S265" i="18" l="1"/>
  <c r="T264" i="18"/>
  <c r="U264" i="18" s="1"/>
  <c r="S266" i="18" l="1"/>
  <c r="T265" i="18"/>
  <c r="U265" i="18" s="1"/>
  <c r="S267" i="18" l="1"/>
  <c r="T266" i="18"/>
  <c r="U266" i="18" s="1"/>
  <c r="S268" i="18" l="1"/>
  <c r="T267" i="18"/>
  <c r="U267" i="18" s="1"/>
  <c r="S269" i="18" l="1"/>
  <c r="T268" i="18"/>
  <c r="U268" i="18" s="1"/>
  <c r="S270" i="18" l="1"/>
  <c r="T269" i="18"/>
  <c r="U269" i="18" s="1"/>
  <c r="S271" i="18" l="1"/>
  <c r="T270" i="18"/>
  <c r="U270" i="18" s="1"/>
  <c r="S272" i="18" l="1"/>
  <c r="T271" i="18"/>
  <c r="U271" i="18" s="1"/>
  <c r="S273" i="18" l="1"/>
  <c r="T272" i="18"/>
  <c r="U272" i="18" s="1"/>
  <c r="S274" i="18" l="1"/>
  <c r="T273" i="18"/>
  <c r="U273" i="18" s="1"/>
  <c r="S275" i="18" l="1"/>
  <c r="T274" i="18"/>
  <c r="U274" i="18" s="1"/>
  <c r="S276" i="18" l="1"/>
  <c r="T275" i="18"/>
  <c r="U275" i="18" s="1"/>
  <c r="S277" i="18" l="1"/>
  <c r="T276" i="18"/>
  <c r="U276" i="18" s="1"/>
  <c r="S278" i="18" l="1"/>
  <c r="T277" i="18"/>
  <c r="U277" i="18" s="1"/>
  <c r="S279" i="18" l="1"/>
  <c r="T278" i="18"/>
  <c r="U278" i="18" s="1"/>
  <c r="S280" i="18" l="1"/>
  <c r="T279" i="18"/>
  <c r="U279" i="18" s="1"/>
  <c r="S281" i="18" l="1"/>
  <c r="T280" i="18"/>
  <c r="U280" i="18" s="1"/>
  <c r="S282" i="18" l="1"/>
  <c r="T281" i="18"/>
  <c r="U281" i="18" s="1"/>
  <c r="S283" i="18" l="1"/>
  <c r="T282" i="18"/>
  <c r="U282" i="18" s="1"/>
  <c r="S284" i="18" l="1"/>
  <c r="T283" i="18"/>
  <c r="U283" i="18" s="1"/>
  <c r="S285" i="18" l="1"/>
  <c r="T284" i="18"/>
  <c r="U284" i="18" s="1"/>
  <c r="S286" i="18" l="1"/>
  <c r="T285" i="18"/>
  <c r="U285" i="18" s="1"/>
  <c r="S287" i="18" l="1"/>
  <c r="T286" i="18"/>
  <c r="U286" i="18" s="1"/>
  <c r="S288" i="18" l="1"/>
  <c r="T287" i="18"/>
  <c r="U287" i="18" s="1"/>
  <c r="S289" i="18" l="1"/>
  <c r="T288" i="18"/>
  <c r="U288" i="18" s="1"/>
  <c r="S290" i="18" l="1"/>
  <c r="T289" i="18"/>
  <c r="U289" i="18" s="1"/>
  <c r="S291" i="18" l="1"/>
  <c r="T290" i="18"/>
  <c r="U290" i="18" s="1"/>
  <c r="S292" i="18" l="1"/>
  <c r="T291" i="18"/>
  <c r="U291" i="18" s="1"/>
  <c r="S293" i="18" l="1"/>
  <c r="T292" i="18"/>
  <c r="U292" i="18" s="1"/>
  <c r="S294" i="18" l="1"/>
  <c r="T293" i="18"/>
  <c r="U293" i="18" s="1"/>
  <c r="S295" i="18" l="1"/>
  <c r="T294" i="18"/>
  <c r="U294" i="18" s="1"/>
  <c r="S296" i="18" l="1"/>
  <c r="T295" i="18"/>
  <c r="U295" i="18" s="1"/>
  <c r="S297" i="18" l="1"/>
  <c r="T296" i="18"/>
  <c r="U296" i="18" s="1"/>
  <c r="S298" i="18" l="1"/>
  <c r="T297" i="18"/>
  <c r="U297" i="18" s="1"/>
  <c r="S299" i="18" l="1"/>
  <c r="T298" i="18"/>
  <c r="U298" i="18" s="1"/>
  <c r="S300" i="18" l="1"/>
  <c r="T299" i="18"/>
  <c r="U299" i="18" s="1"/>
  <c r="S301" i="18" l="1"/>
  <c r="T300" i="18"/>
  <c r="U300" i="18" s="1"/>
  <c r="S302" i="18" l="1"/>
  <c r="T301" i="18"/>
  <c r="U301" i="18" s="1"/>
  <c r="S303" i="18" l="1"/>
  <c r="T302" i="18"/>
  <c r="U302" i="18" s="1"/>
  <c r="S304" i="18" l="1"/>
  <c r="T303" i="18"/>
  <c r="U303" i="18" s="1"/>
  <c r="S305" i="18" l="1"/>
  <c r="T304" i="18"/>
  <c r="U304" i="18" s="1"/>
  <c r="S306" i="18" l="1"/>
  <c r="T305" i="18"/>
  <c r="U305" i="18" s="1"/>
  <c r="S307" i="18" l="1"/>
  <c r="T306" i="18"/>
  <c r="U306" i="18" s="1"/>
  <c r="S308" i="18" l="1"/>
  <c r="T307" i="18"/>
  <c r="U307" i="18" s="1"/>
  <c r="S309" i="18" l="1"/>
  <c r="T308" i="18"/>
  <c r="U308" i="18" s="1"/>
  <c r="S310" i="18" l="1"/>
  <c r="T309" i="18"/>
  <c r="U309" i="18" s="1"/>
  <c r="S311" i="18" l="1"/>
  <c r="T310" i="18"/>
  <c r="U310" i="18" s="1"/>
  <c r="S312" i="18" l="1"/>
  <c r="T311" i="18"/>
  <c r="U311" i="18" s="1"/>
  <c r="S313" i="18" l="1"/>
  <c r="T312" i="18"/>
  <c r="U312" i="18" s="1"/>
  <c r="S314" i="18" l="1"/>
  <c r="T313" i="18"/>
  <c r="U313" i="18" s="1"/>
  <c r="S315" i="18" l="1"/>
  <c r="T314" i="18"/>
  <c r="U314" i="18" s="1"/>
  <c r="S316" i="18" l="1"/>
  <c r="T315" i="18"/>
  <c r="U315" i="18" s="1"/>
  <c r="S317" i="18" l="1"/>
  <c r="T316" i="18"/>
  <c r="U316" i="18" s="1"/>
  <c r="S318" i="18" l="1"/>
  <c r="T317" i="18"/>
  <c r="U317" i="18" s="1"/>
  <c r="S319" i="18" l="1"/>
  <c r="T318" i="18"/>
  <c r="U318" i="18" s="1"/>
  <c r="S320" i="18" l="1"/>
  <c r="T319" i="18"/>
  <c r="U319" i="18" s="1"/>
  <c r="S321" i="18" l="1"/>
  <c r="T320" i="18"/>
  <c r="U320" i="18" s="1"/>
  <c r="S322" i="18" l="1"/>
  <c r="T321" i="18"/>
  <c r="U321" i="18" s="1"/>
  <c r="S323" i="18" l="1"/>
  <c r="T322" i="18"/>
  <c r="U322" i="18" s="1"/>
  <c r="S324" i="18" l="1"/>
  <c r="T323" i="18"/>
  <c r="U323" i="18" s="1"/>
  <c r="S325" i="18" l="1"/>
  <c r="T324" i="18"/>
  <c r="U324" i="18" s="1"/>
  <c r="S326" i="18" l="1"/>
  <c r="T325" i="18"/>
  <c r="U325" i="18" s="1"/>
  <c r="S327" i="18" l="1"/>
  <c r="T326" i="18"/>
  <c r="U326" i="18" s="1"/>
  <c r="S328" i="18" l="1"/>
  <c r="T327" i="18"/>
  <c r="U327" i="18" s="1"/>
  <c r="S329" i="18" l="1"/>
  <c r="T328" i="18"/>
  <c r="U328" i="18" s="1"/>
  <c r="S330" i="18" l="1"/>
  <c r="T329" i="18"/>
  <c r="U329" i="18" s="1"/>
  <c r="S331" i="18" l="1"/>
  <c r="T330" i="18"/>
  <c r="U330" i="18" s="1"/>
  <c r="S332" i="18" l="1"/>
  <c r="T331" i="18"/>
  <c r="U331" i="18" s="1"/>
  <c r="S333" i="18" l="1"/>
  <c r="T332" i="18"/>
  <c r="U332" i="18" s="1"/>
  <c r="S334" i="18" l="1"/>
  <c r="T333" i="18"/>
  <c r="U333" i="18" s="1"/>
  <c r="S335" i="18" l="1"/>
  <c r="T334" i="18"/>
  <c r="U334" i="18" s="1"/>
  <c r="S336" i="18" l="1"/>
  <c r="T335" i="18"/>
  <c r="U335" i="18" s="1"/>
  <c r="S337" i="18" l="1"/>
  <c r="T336" i="18"/>
  <c r="U336" i="18" s="1"/>
  <c r="S338" i="18" l="1"/>
  <c r="T337" i="18"/>
  <c r="U337" i="18" s="1"/>
  <c r="S339" i="18" l="1"/>
  <c r="T338" i="18"/>
  <c r="U338" i="18" s="1"/>
  <c r="S340" i="18" l="1"/>
  <c r="T339" i="18"/>
  <c r="U339" i="18" s="1"/>
  <c r="S341" i="18" l="1"/>
  <c r="T340" i="18"/>
  <c r="U340" i="18" s="1"/>
  <c r="S342" i="18" l="1"/>
  <c r="T341" i="18"/>
  <c r="U341" i="18" s="1"/>
  <c r="S343" i="18" l="1"/>
  <c r="T342" i="18"/>
  <c r="U342" i="18" s="1"/>
  <c r="S344" i="18" l="1"/>
  <c r="T343" i="18"/>
  <c r="U343" i="18" s="1"/>
  <c r="S345" i="18" l="1"/>
  <c r="T344" i="18"/>
  <c r="U344" i="18" s="1"/>
  <c r="S346" i="18" l="1"/>
  <c r="T345" i="18"/>
  <c r="U345" i="18" s="1"/>
  <c r="S347" i="18" l="1"/>
  <c r="T346" i="18"/>
  <c r="U346" i="18" s="1"/>
  <c r="S348" i="18" l="1"/>
  <c r="T347" i="18"/>
  <c r="U347" i="18" s="1"/>
  <c r="S349" i="18" l="1"/>
  <c r="T348" i="18"/>
  <c r="U348" i="18" s="1"/>
  <c r="S350" i="18" l="1"/>
  <c r="T349" i="18"/>
  <c r="U349" i="18" s="1"/>
  <c r="S351" i="18" l="1"/>
  <c r="T350" i="18"/>
  <c r="U350" i="18" s="1"/>
  <c r="S352" i="18" l="1"/>
  <c r="T351" i="18"/>
  <c r="U351" i="18" s="1"/>
  <c r="S353" i="18" l="1"/>
  <c r="T352" i="18"/>
  <c r="U352" i="18" s="1"/>
  <c r="S354" i="18" l="1"/>
  <c r="T353" i="18"/>
  <c r="U353" i="18" s="1"/>
  <c r="S355" i="18" l="1"/>
  <c r="T354" i="18"/>
  <c r="U354" i="18" s="1"/>
  <c r="S356" i="18" l="1"/>
  <c r="T355" i="18"/>
  <c r="U355" i="18" s="1"/>
  <c r="S357" i="18" l="1"/>
  <c r="T356" i="18"/>
  <c r="U356" i="18" s="1"/>
  <c r="S358" i="18" l="1"/>
  <c r="T357" i="18"/>
  <c r="U357" i="18" s="1"/>
  <c r="S359" i="18" l="1"/>
  <c r="T358" i="18"/>
  <c r="U358" i="18" s="1"/>
  <c r="S360" i="18" l="1"/>
  <c r="T359" i="18"/>
  <c r="U359" i="18" s="1"/>
  <c r="S361" i="18" l="1"/>
  <c r="T360" i="18"/>
  <c r="U360" i="18" s="1"/>
  <c r="S362" i="18" l="1"/>
  <c r="T361" i="18"/>
  <c r="U361" i="18" s="1"/>
  <c r="S363" i="18" l="1"/>
  <c r="T362" i="18"/>
  <c r="U362" i="18" s="1"/>
  <c r="S364" i="18" l="1"/>
  <c r="T363" i="18"/>
  <c r="U363" i="18" s="1"/>
  <c r="S365" i="18" l="1"/>
  <c r="T364" i="18"/>
  <c r="U364" i="18" s="1"/>
  <c r="S366" i="18" l="1"/>
  <c r="T365" i="18"/>
  <c r="U365" i="18" s="1"/>
  <c r="S367" i="18" l="1"/>
  <c r="T366" i="18"/>
  <c r="U366" i="18" s="1"/>
  <c r="S368" i="18" l="1"/>
  <c r="T367" i="18"/>
  <c r="U367" i="18" s="1"/>
  <c r="S369" i="18" l="1"/>
  <c r="T368" i="18"/>
  <c r="U368" i="18" s="1"/>
  <c r="S370" i="18" l="1"/>
  <c r="T369" i="18"/>
  <c r="U369" i="18" s="1"/>
  <c r="S371" i="18" l="1"/>
  <c r="T370" i="18"/>
  <c r="U370" i="18" s="1"/>
  <c r="S372" i="18" l="1"/>
  <c r="T371" i="18"/>
  <c r="U371" i="18" s="1"/>
  <c r="S373" i="18" l="1"/>
  <c r="T372" i="18"/>
  <c r="U372" i="18" s="1"/>
  <c r="S374" i="18" l="1"/>
  <c r="T373" i="18"/>
  <c r="U373" i="18" s="1"/>
  <c r="S375" i="18" l="1"/>
  <c r="T374" i="18"/>
  <c r="U374" i="18" s="1"/>
  <c r="S376" i="18" l="1"/>
  <c r="T375" i="18"/>
  <c r="U375" i="18" s="1"/>
  <c r="S377" i="18" l="1"/>
  <c r="T376" i="18"/>
  <c r="U376" i="18" s="1"/>
  <c r="S378" i="18" l="1"/>
  <c r="T377" i="18"/>
  <c r="U377" i="18" s="1"/>
  <c r="S379" i="18" l="1"/>
  <c r="T378" i="18"/>
  <c r="U378" i="18" s="1"/>
  <c r="S380" i="18" l="1"/>
  <c r="T379" i="18"/>
  <c r="U379" i="18" s="1"/>
  <c r="S381" i="18" l="1"/>
  <c r="T380" i="18"/>
  <c r="U380" i="18" s="1"/>
  <c r="S382" i="18" l="1"/>
  <c r="T381" i="18"/>
  <c r="U381" i="18" s="1"/>
  <c r="S383" i="18" l="1"/>
  <c r="T382" i="18"/>
  <c r="U382" i="18" s="1"/>
  <c r="S384" i="18" l="1"/>
  <c r="T383" i="18"/>
  <c r="U383" i="18" s="1"/>
  <c r="S385" i="18" l="1"/>
  <c r="T384" i="18"/>
  <c r="U384" i="18" s="1"/>
  <c r="S386" i="18" l="1"/>
  <c r="T385" i="18"/>
  <c r="U385" i="18" s="1"/>
  <c r="S387" i="18" l="1"/>
  <c r="T386" i="18"/>
  <c r="U386" i="18" s="1"/>
  <c r="S388" i="18" l="1"/>
  <c r="T387" i="18"/>
  <c r="U387" i="18" s="1"/>
  <c r="S389" i="18" l="1"/>
  <c r="T388" i="18"/>
  <c r="U388" i="18" s="1"/>
  <c r="S390" i="18" l="1"/>
  <c r="T389" i="18"/>
  <c r="U389" i="18" s="1"/>
  <c r="S391" i="18" l="1"/>
  <c r="T390" i="18"/>
  <c r="U390" i="18" s="1"/>
  <c r="S392" i="18" l="1"/>
  <c r="T391" i="18"/>
  <c r="U391" i="18" s="1"/>
  <c r="S393" i="18" l="1"/>
  <c r="T392" i="18"/>
  <c r="U392" i="18" s="1"/>
  <c r="S394" i="18" l="1"/>
  <c r="T393" i="18"/>
  <c r="U393" i="18" s="1"/>
  <c r="S395" i="18" l="1"/>
  <c r="T394" i="18"/>
  <c r="U394" i="18" s="1"/>
  <c r="S396" i="18" l="1"/>
  <c r="T395" i="18"/>
  <c r="U395" i="18" s="1"/>
  <c r="S397" i="18" l="1"/>
  <c r="T396" i="18"/>
  <c r="U396" i="18" s="1"/>
  <c r="S398" i="18" l="1"/>
  <c r="T397" i="18"/>
  <c r="U397" i="18" s="1"/>
  <c r="S399" i="18" l="1"/>
  <c r="T398" i="18"/>
  <c r="U398" i="18" s="1"/>
  <c r="S400" i="18" l="1"/>
  <c r="T399" i="18"/>
  <c r="U399" i="18" s="1"/>
  <c r="S401" i="18" l="1"/>
  <c r="T400" i="18"/>
  <c r="U400" i="18" s="1"/>
  <c r="S402" i="18" l="1"/>
  <c r="T401" i="18"/>
  <c r="U401" i="18" s="1"/>
  <c r="S403" i="18" l="1"/>
  <c r="T402" i="18"/>
  <c r="U402" i="18" s="1"/>
  <c r="S404" i="18" l="1"/>
  <c r="T403" i="18"/>
  <c r="U403" i="18" s="1"/>
  <c r="S405" i="18" l="1"/>
  <c r="T404" i="18"/>
  <c r="U404" i="18" s="1"/>
  <c r="S406" i="18" l="1"/>
  <c r="T405" i="18"/>
  <c r="U405" i="18" s="1"/>
  <c r="S407" i="18" l="1"/>
  <c r="T406" i="18"/>
  <c r="U406" i="18" s="1"/>
  <c r="S408" i="18" l="1"/>
  <c r="T407" i="18"/>
  <c r="U407" i="18" s="1"/>
  <c r="S409" i="18" l="1"/>
  <c r="T408" i="18"/>
  <c r="U408" i="18" s="1"/>
  <c r="S410" i="18" l="1"/>
  <c r="T409" i="18"/>
  <c r="U409" i="18" s="1"/>
  <c r="S411" i="18" l="1"/>
  <c r="T410" i="18"/>
  <c r="U410" i="18" s="1"/>
  <c r="S412" i="18" l="1"/>
  <c r="T411" i="18"/>
  <c r="U411" i="18" s="1"/>
  <c r="S413" i="18" l="1"/>
  <c r="T412" i="18"/>
  <c r="U412" i="18" s="1"/>
  <c r="S414" i="18" l="1"/>
  <c r="T413" i="18"/>
  <c r="U413" i="18" s="1"/>
  <c r="S415" i="18" l="1"/>
  <c r="T414" i="18"/>
  <c r="U414" i="18" s="1"/>
  <c r="S416" i="18" l="1"/>
  <c r="T415" i="18"/>
  <c r="U415" i="18" s="1"/>
  <c r="S417" i="18" l="1"/>
  <c r="T416" i="18"/>
  <c r="U416" i="18" s="1"/>
  <c r="S418" i="18" l="1"/>
  <c r="T417" i="18"/>
  <c r="U417" i="18" s="1"/>
  <c r="S419" i="18" l="1"/>
  <c r="T418" i="18"/>
  <c r="U418" i="18" s="1"/>
  <c r="S420" i="18" l="1"/>
  <c r="T419" i="18"/>
  <c r="U419" i="18" s="1"/>
  <c r="S421" i="18" l="1"/>
  <c r="T420" i="18"/>
  <c r="U420" i="18" s="1"/>
  <c r="S422" i="18" l="1"/>
  <c r="T421" i="18"/>
  <c r="U421" i="18" s="1"/>
  <c r="S423" i="18" l="1"/>
  <c r="T422" i="18"/>
  <c r="U422" i="18" s="1"/>
  <c r="S424" i="18" l="1"/>
  <c r="T423" i="18"/>
  <c r="U423" i="18" s="1"/>
  <c r="S425" i="18" l="1"/>
  <c r="T424" i="18"/>
  <c r="U424" i="18" s="1"/>
  <c r="S426" i="18" l="1"/>
  <c r="T425" i="18"/>
  <c r="U425" i="18" s="1"/>
  <c r="S427" i="18" l="1"/>
  <c r="T426" i="18"/>
  <c r="U426" i="18" s="1"/>
  <c r="S428" i="18" l="1"/>
  <c r="T427" i="18"/>
  <c r="U427" i="18" s="1"/>
  <c r="S429" i="18" l="1"/>
  <c r="T428" i="18"/>
  <c r="U428" i="18" s="1"/>
  <c r="S430" i="18" l="1"/>
  <c r="T429" i="18"/>
  <c r="U429" i="18" s="1"/>
  <c r="S431" i="18" l="1"/>
  <c r="T430" i="18"/>
  <c r="U430" i="18" s="1"/>
  <c r="S432" i="18" l="1"/>
  <c r="T431" i="18"/>
  <c r="U431" i="18" s="1"/>
  <c r="S433" i="18" l="1"/>
  <c r="T432" i="18"/>
  <c r="U432" i="18" s="1"/>
  <c r="S434" i="18" l="1"/>
  <c r="T433" i="18"/>
  <c r="U433" i="18" s="1"/>
  <c r="S435" i="18" l="1"/>
  <c r="T434" i="18"/>
  <c r="U434" i="18" s="1"/>
  <c r="S436" i="18" l="1"/>
  <c r="T435" i="18"/>
  <c r="U435" i="18" s="1"/>
  <c r="S437" i="18" l="1"/>
  <c r="T436" i="18"/>
  <c r="U436" i="18" s="1"/>
  <c r="S438" i="18" l="1"/>
  <c r="T437" i="18"/>
  <c r="U437" i="18" s="1"/>
  <c r="S439" i="18" l="1"/>
  <c r="T438" i="18"/>
  <c r="U438" i="18" s="1"/>
  <c r="S440" i="18" l="1"/>
  <c r="T439" i="18"/>
  <c r="U439" i="18" s="1"/>
  <c r="S441" i="18" l="1"/>
  <c r="T440" i="18"/>
  <c r="U440" i="18" s="1"/>
  <c r="S442" i="18" l="1"/>
  <c r="T441" i="18"/>
  <c r="U441" i="18" s="1"/>
  <c r="S443" i="18" l="1"/>
  <c r="T442" i="18"/>
  <c r="U442" i="18" s="1"/>
  <c r="S444" i="18" l="1"/>
  <c r="T443" i="18"/>
  <c r="U443" i="18" s="1"/>
  <c r="S445" i="18" l="1"/>
  <c r="T444" i="18"/>
  <c r="U444" i="18" s="1"/>
  <c r="S446" i="18" l="1"/>
  <c r="T445" i="18"/>
  <c r="U445" i="18" s="1"/>
  <c r="S447" i="18" l="1"/>
  <c r="T446" i="18"/>
  <c r="U446" i="18" s="1"/>
  <c r="S448" i="18" l="1"/>
  <c r="T447" i="18"/>
  <c r="U447" i="18" s="1"/>
  <c r="S449" i="18" l="1"/>
  <c r="T448" i="18"/>
  <c r="U448" i="18" s="1"/>
  <c r="S450" i="18" l="1"/>
  <c r="T449" i="18"/>
  <c r="U449" i="18" s="1"/>
  <c r="S451" i="18" l="1"/>
  <c r="T450" i="18"/>
  <c r="U450" i="18" s="1"/>
  <c r="S452" i="18" l="1"/>
  <c r="T451" i="18"/>
  <c r="U451" i="18" s="1"/>
  <c r="S453" i="18" l="1"/>
  <c r="T452" i="18"/>
  <c r="U452" i="18" s="1"/>
  <c r="S454" i="18" l="1"/>
  <c r="T453" i="18"/>
  <c r="U453" i="18" s="1"/>
  <c r="S455" i="18" l="1"/>
  <c r="T454" i="18"/>
  <c r="U454" i="18" s="1"/>
  <c r="S456" i="18" l="1"/>
  <c r="T455" i="18"/>
  <c r="U455" i="18" s="1"/>
  <c r="S457" i="18" l="1"/>
  <c r="T456" i="18"/>
  <c r="U456" i="18" s="1"/>
  <c r="S458" i="18" l="1"/>
  <c r="T457" i="18"/>
  <c r="U457" i="18" s="1"/>
  <c r="S459" i="18" l="1"/>
  <c r="T458" i="18"/>
  <c r="U458" i="18" s="1"/>
  <c r="S460" i="18" l="1"/>
  <c r="T459" i="18"/>
  <c r="U459" i="18" s="1"/>
  <c r="S461" i="18" l="1"/>
  <c r="T460" i="18"/>
  <c r="U460" i="18" s="1"/>
  <c r="S462" i="18" l="1"/>
  <c r="T461" i="18"/>
  <c r="U461" i="18" s="1"/>
  <c r="S463" i="18" l="1"/>
  <c r="T462" i="18"/>
  <c r="U462" i="18" s="1"/>
  <c r="S464" i="18" l="1"/>
  <c r="T463" i="18"/>
  <c r="U463" i="18" s="1"/>
  <c r="S465" i="18" l="1"/>
  <c r="T464" i="18"/>
  <c r="U464" i="18" s="1"/>
  <c r="S466" i="18" l="1"/>
  <c r="T465" i="18"/>
  <c r="U465" i="18" s="1"/>
  <c r="S467" i="18" l="1"/>
  <c r="T466" i="18"/>
  <c r="U466" i="18" s="1"/>
  <c r="S468" i="18" l="1"/>
  <c r="T467" i="18"/>
  <c r="U467" i="18" s="1"/>
  <c r="S469" i="18" l="1"/>
  <c r="T468" i="18"/>
  <c r="U468" i="18" s="1"/>
  <c r="S470" i="18" l="1"/>
  <c r="T469" i="18"/>
  <c r="U469" i="18" s="1"/>
  <c r="S471" i="18" l="1"/>
  <c r="T470" i="18"/>
  <c r="U470" i="18" s="1"/>
  <c r="S472" i="18" l="1"/>
  <c r="T471" i="18"/>
  <c r="U471" i="18" s="1"/>
  <c r="S473" i="18" l="1"/>
  <c r="T472" i="18"/>
  <c r="U472" i="18" s="1"/>
  <c r="S474" i="18" l="1"/>
  <c r="T473" i="18"/>
  <c r="U473" i="18" s="1"/>
  <c r="S475" i="18" l="1"/>
  <c r="T474" i="18"/>
  <c r="U474" i="18" s="1"/>
  <c r="S476" i="18" l="1"/>
  <c r="T475" i="18"/>
  <c r="U475" i="18" s="1"/>
  <c r="S477" i="18" l="1"/>
  <c r="T476" i="18"/>
  <c r="U476" i="18" s="1"/>
  <c r="S478" i="18" l="1"/>
  <c r="T477" i="18"/>
  <c r="U477" i="18" s="1"/>
  <c r="S479" i="18" l="1"/>
  <c r="T478" i="18"/>
  <c r="U478" i="18" s="1"/>
  <c r="S480" i="18" l="1"/>
  <c r="T479" i="18"/>
  <c r="U479" i="18" s="1"/>
  <c r="S481" i="18" l="1"/>
  <c r="T480" i="18"/>
  <c r="U480" i="18" s="1"/>
  <c r="S482" i="18" l="1"/>
  <c r="T481" i="18"/>
  <c r="U481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<sst xmlns="http://schemas.openxmlformats.org/spreadsheetml/2006/main" count="13199" uniqueCount="1021">
  <si>
    <t>Segmento dos FIIs</t>
  </si>
  <si>
    <t>Retorno com dividendos
Dez 17 - Dez 18 (% ao ano)</t>
  </si>
  <si>
    <t>Retorno com dividendos
Dez 18 - Dez 19  (% ao ano)</t>
  </si>
  <si>
    <t>Retorno com dividendos
Dez 19 - Dez 20  (% ao ano)</t>
  </si>
  <si>
    <t>Retorno com dividendos
Dez 20 - Dez 21  (% ao ano)</t>
  </si>
  <si>
    <t>Retorno com dividendos
Dez 21 - Dez 22  (% ao ano)</t>
  </si>
  <si>
    <t>Taxa Média
Dez 17 - Dez 22  (% ao ano)</t>
  </si>
  <si>
    <t>Quantidade de fundos</t>
  </si>
  <si>
    <t>Hotel</t>
  </si>
  <si>
    <t>Títulos e Val. Mob.</t>
  </si>
  <si>
    <t>Shoppings</t>
  </si>
  <si>
    <t>Desenvolvimento</t>
  </si>
  <si>
    <t>Renda Urbana</t>
  </si>
  <si>
    <t>Logística</t>
  </si>
  <si>
    <t>Híbrido</t>
  </si>
  <si>
    <t>FoF</t>
  </si>
  <si>
    <t>Multiestratégia</t>
  </si>
  <si>
    <t>Agro</t>
  </si>
  <si>
    <t>Lajes Corporativas</t>
  </si>
  <si>
    <t>Agências</t>
  </si>
  <si>
    <t>Escolha um segmento:</t>
  </si>
  <si>
    <t>Escolha um ano:</t>
  </si>
  <si>
    <t>Ticker</t>
  </si>
  <si>
    <t>Dividend Yield no período (%)</t>
  </si>
  <si>
    <t>HGPO11</t>
  </si>
  <si>
    <t>AIEC11</t>
  </si>
  <si>
    <t>GTWR11</t>
  </si>
  <si>
    <t>CPOF11</t>
  </si>
  <si>
    <t>BMLC11</t>
  </si>
  <si>
    <t>HGRE11</t>
  </si>
  <si>
    <t>BLMO11</t>
  </si>
  <si>
    <t>BLCA11</t>
  </si>
  <si>
    <t>EDGA11</t>
  </si>
  <si>
    <t>HAAA11</t>
  </si>
  <si>
    <t>CBOP11</t>
  </si>
  <si>
    <t>ALMI11</t>
  </si>
  <si>
    <t>HOFC11</t>
  </si>
  <si>
    <t>HDOF11</t>
  </si>
  <si>
    <t>EGDB11</t>
  </si>
  <si>
    <t>FLCR12</t>
  </si>
  <si>
    <t>FLFL11</t>
  </si>
  <si>
    <t>FISD11</t>
  </si>
  <si>
    <t>Preencha a sua renda mensal desejada:</t>
  </si>
  <si>
    <t>Código do fundo</t>
  </si>
  <si>
    <t>Nome do fundo</t>
  </si>
  <si>
    <t>Segmento</t>
  </si>
  <si>
    <t>Retorno com dividendos
Dez 23 - Dez 24 (% ao ano)</t>
  </si>
  <si>
    <t>Investimento necessário para obter renda mensal desejada (Dez 23 - Dez 24)</t>
  </si>
  <si>
    <t>Retorno com dividendos
Dez 19 - Dez 24 (% ao ano)</t>
  </si>
  <si>
    <t>Investimento necessário para obter renda mensal desejada (Dez 19 - Dez 24)</t>
  </si>
  <si>
    <t>ABCP11</t>
  </si>
  <si>
    <t>AFHI11</t>
  </si>
  <si>
    <t>AJFI11</t>
  </si>
  <si>
    <t>ALZC11</t>
  </si>
  <si>
    <t>ALZC12</t>
  </si>
  <si>
    <t>ALZM11</t>
  </si>
  <si>
    <t>ALZR11</t>
  </si>
  <si>
    <t>ALZT11</t>
  </si>
  <si>
    <t>ANCR11</t>
  </si>
  <si>
    <t>APTO11</t>
  </si>
  <si>
    <t>APXM11</t>
  </si>
  <si>
    <t>APXM12</t>
  </si>
  <si>
    <t>APXR11</t>
  </si>
  <si>
    <t>AROA11</t>
  </si>
  <si>
    <t>ARRI11</t>
  </si>
  <si>
    <t>ARRI12</t>
  </si>
  <si>
    <t>ARXD11</t>
  </si>
  <si>
    <t>ASMT11</t>
  </si>
  <si>
    <t>ASRF11</t>
  </si>
  <si>
    <t>ATCR11</t>
  </si>
  <si>
    <t>ATSA11</t>
  </si>
  <si>
    <t>AURB11</t>
  </si>
  <si>
    <t>AZPE11</t>
  </si>
  <si>
    <t>AZPL11</t>
  </si>
  <si>
    <t>BARI11</t>
  </si>
  <si>
    <t>BBFI11</t>
  </si>
  <si>
    <t>BBFO11</t>
  </si>
  <si>
    <t>BBIG11</t>
  </si>
  <si>
    <t>BBIM11</t>
  </si>
  <si>
    <t>BBRC11</t>
  </si>
  <si>
    <t>BCIA11</t>
  </si>
  <si>
    <t>BCRI11</t>
  </si>
  <si>
    <t>BGRB11</t>
  </si>
  <si>
    <t>BICE11</t>
  </si>
  <si>
    <t>BIME11</t>
  </si>
  <si>
    <t>BIPD11</t>
  </si>
  <si>
    <t>BIPE11</t>
  </si>
  <si>
    <t>BLMG11</t>
  </si>
  <si>
    <t>BLMG12</t>
  </si>
  <si>
    <t>BLOG11</t>
  </si>
  <si>
    <t>BLOG12</t>
  </si>
  <si>
    <t>BLUE11</t>
  </si>
  <si>
    <t>BLUR11</t>
  </si>
  <si>
    <t>BMII11</t>
  </si>
  <si>
    <t>BMII12</t>
  </si>
  <si>
    <t>BNFS11</t>
  </si>
  <si>
    <t>BPFF11</t>
  </si>
  <si>
    <t>BPML11</t>
  </si>
  <si>
    <t>BRCO11</t>
  </si>
  <si>
    <t>BRCR11</t>
  </si>
  <si>
    <t>BRHT11</t>
  </si>
  <si>
    <t>BRIM11</t>
  </si>
  <si>
    <t>BRIP11</t>
  </si>
  <si>
    <t>BRIX11</t>
  </si>
  <si>
    <t>BRIX15</t>
  </si>
  <si>
    <t>BRIX16</t>
  </si>
  <si>
    <t>BROF11</t>
  </si>
  <si>
    <t>BTAL11</t>
  </si>
  <si>
    <t>BTCI11</t>
  </si>
  <si>
    <t>BTHF11</t>
  </si>
  <si>
    <t>BTHI11</t>
  </si>
  <si>
    <t>BTLG11</t>
  </si>
  <si>
    <t>BTML11</t>
  </si>
  <si>
    <t>BTRA11</t>
  </si>
  <si>
    <t>BTSG11</t>
  </si>
  <si>
    <t>BTSI11</t>
  </si>
  <si>
    <t>BTSI12</t>
  </si>
  <si>
    <t>BTWR11</t>
  </si>
  <si>
    <t>BTYU11</t>
  </si>
  <si>
    <t>BVAR11</t>
  </si>
  <si>
    <t>CACR11</t>
  </si>
  <si>
    <t>CARE11</t>
  </si>
  <si>
    <t>CCME11</t>
  </si>
  <si>
    <t>CCRF11</t>
  </si>
  <si>
    <t>CCVA11</t>
  </si>
  <si>
    <t>CENU11</t>
  </si>
  <si>
    <t>CEOC11</t>
  </si>
  <si>
    <t>CFHI11</t>
  </si>
  <si>
    <t>CFII11</t>
  </si>
  <si>
    <t>CJCT11</t>
  </si>
  <si>
    <t>CLIN11</t>
  </si>
  <si>
    <t>CNES11</t>
  </si>
  <si>
    <t>CPFF11</t>
  </si>
  <si>
    <t>CPLG11</t>
  </si>
  <si>
    <t>CPOF12</t>
  </si>
  <si>
    <t>CPSH11</t>
  </si>
  <si>
    <t>CPTS11</t>
  </si>
  <si>
    <t>CPUR11</t>
  </si>
  <si>
    <t>CPUR12</t>
  </si>
  <si>
    <t>CRFF11</t>
  </si>
  <si>
    <t>CTXT11</t>
  </si>
  <si>
    <t>CVBI11</t>
  </si>
  <si>
    <t>CXAG11</t>
  </si>
  <si>
    <t>CXCE11</t>
  </si>
  <si>
    <t>CXCI11</t>
  </si>
  <si>
    <t>CXCO11</t>
  </si>
  <si>
    <t>CXRI11</t>
  </si>
  <si>
    <t>CXTL11</t>
  </si>
  <si>
    <t>CYCR11</t>
  </si>
  <si>
    <t>CYLD11</t>
  </si>
  <si>
    <t>DAMA11</t>
  </si>
  <si>
    <t>DAMA12</t>
  </si>
  <si>
    <t>DAMT11B</t>
  </si>
  <si>
    <t>DEVA11</t>
  </si>
  <si>
    <t>DOVL11</t>
  </si>
  <si>
    <t>DPRO11</t>
  </si>
  <si>
    <t>DRIT11</t>
  </si>
  <si>
    <t>DVFF11</t>
  </si>
  <si>
    <t>DVLP11</t>
  </si>
  <si>
    <t>DVLT11</t>
  </si>
  <si>
    <t>EDFO11</t>
  </si>
  <si>
    <t>EGYR11</t>
  </si>
  <si>
    <t>ELDO11</t>
  </si>
  <si>
    <t>EMET11</t>
  </si>
  <si>
    <t>EQIR11</t>
  </si>
  <si>
    <t>ERCR11</t>
  </si>
  <si>
    <t>ERCR13</t>
  </si>
  <si>
    <t>ERPA11</t>
  </si>
  <si>
    <t>EURO11</t>
  </si>
  <si>
    <t>EXES11</t>
  </si>
  <si>
    <t>FAED11</t>
  </si>
  <si>
    <t>FAMB11</t>
  </si>
  <si>
    <t>FATN11</t>
  </si>
  <si>
    <t>FCFL11</t>
  </si>
  <si>
    <t>FIGS11</t>
  </si>
  <si>
    <t>FIIB11</t>
  </si>
  <si>
    <t>FIIP11</t>
  </si>
  <si>
    <t>FINF11</t>
  </si>
  <si>
    <t>FISC11</t>
  </si>
  <si>
    <t>FIVN11</t>
  </si>
  <si>
    <t>FLCR11</t>
  </si>
  <si>
    <t>FLMA11</t>
  </si>
  <si>
    <t>FLNR11</t>
  </si>
  <si>
    <t>FLRP11</t>
  </si>
  <si>
    <t>FMOF11</t>
  </si>
  <si>
    <t>FPAB11</t>
  </si>
  <si>
    <t>FPNG11</t>
  </si>
  <si>
    <t>FPNG12</t>
  </si>
  <si>
    <t>FTCE11</t>
  </si>
  <si>
    <t>FTCE12</t>
  </si>
  <si>
    <t>FVPQ11</t>
  </si>
  <si>
    <t>GAME11</t>
  </si>
  <si>
    <t>GARE11</t>
  </si>
  <si>
    <t>GARE12</t>
  </si>
  <si>
    <t>GCDL11</t>
  </si>
  <si>
    <t>GCFF11</t>
  </si>
  <si>
    <t>GCOI11</t>
  </si>
  <si>
    <t>GCRI11</t>
  </si>
  <si>
    <t>GESE11B</t>
  </si>
  <si>
    <t>GGRC11</t>
  </si>
  <si>
    <t>GGRC12</t>
  </si>
  <si>
    <t>GLOG11</t>
  </si>
  <si>
    <t>GLPF11</t>
  </si>
  <si>
    <t>GRUL11</t>
  </si>
  <si>
    <t>GSFI11</t>
  </si>
  <si>
    <t>GSFI12</t>
  </si>
  <si>
    <t>GZIT11</t>
  </si>
  <si>
    <t>HABT11</t>
  </si>
  <si>
    <t>HBCR11</t>
  </si>
  <si>
    <t>HCHG11</t>
  </si>
  <si>
    <t>HCRI11</t>
  </si>
  <si>
    <t>HCST11</t>
  </si>
  <si>
    <t>HCST12</t>
  </si>
  <si>
    <t>HCTR11</t>
  </si>
  <si>
    <t>HDEL11</t>
  </si>
  <si>
    <t>HFOF11</t>
  </si>
  <si>
    <t>HFOF12</t>
  </si>
  <si>
    <t>HGBL11</t>
  </si>
  <si>
    <t>HGBL12</t>
  </si>
  <si>
    <t>HGBS11</t>
  </si>
  <si>
    <t>HGBS12</t>
  </si>
  <si>
    <t>HGCR11</t>
  </si>
  <si>
    <t>HGFF11</t>
  </si>
  <si>
    <t>HGIC11</t>
  </si>
  <si>
    <t>HGLG11</t>
  </si>
  <si>
    <t>HGRU11</t>
  </si>
  <si>
    <t>HILG11</t>
  </si>
  <si>
    <t>HLOG11</t>
  </si>
  <si>
    <t>HOSI11</t>
  </si>
  <si>
    <t>HPDP11</t>
  </si>
  <si>
    <t>HRDF11</t>
  </si>
  <si>
    <t>HREC11</t>
  </si>
  <si>
    <t>HRES11</t>
  </si>
  <si>
    <t>HSAF11</t>
  </si>
  <si>
    <t>HSLG11</t>
  </si>
  <si>
    <t>HSML11</t>
  </si>
  <si>
    <t>HSRE11</t>
  </si>
  <si>
    <t>HTMX11</t>
  </si>
  <si>
    <t>HTMX12</t>
  </si>
  <si>
    <t>HUCG11</t>
  </si>
  <si>
    <t>HUSC11</t>
  </si>
  <si>
    <t>HUSI11</t>
  </si>
  <si>
    <t>IBBP11</t>
  </si>
  <si>
    <t>IBBP12</t>
  </si>
  <si>
    <t>IBCR11</t>
  </si>
  <si>
    <t>ICNE11</t>
  </si>
  <si>
    <t>ICRI11</t>
  </si>
  <si>
    <t>IDFI11</t>
  </si>
  <si>
    <t>IDGR11</t>
  </si>
  <si>
    <t>IDUA11</t>
  </si>
  <si>
    <t>INDE11</t>
  </si>
  <si>
    <t>INDE12</t>
  </si>
  <si>
    <t>INLG11</t>
  </si>
  <si>
    <t>INRD11</t>
  </si>
  <si>
    <t>IRDM11</t>
  </si>
  <si>
    <t>IRIM11</t>
  </si>
  <si>
    <t>ISCJ11</t>
  </si>
  <si>
    <t>ISCJ12</t>
  </si>
  <si>
    <t>ITIP11</t>
  </si>
  <si>
    <t>ITIT11</t>
  </si>
  <si>
    <t>ITRI11</t>
  </si>
  <si>
    <t>IVCI11</t>
  </si>
  <si>
    <t>JASC11</t>
  </si>
  <si>
    <t>JBFO11</t>
  </si>
  <si>
    <t>JCCJ11</t>
  </si>
  <si>
    <t>JCIN11</t>
  </si>
  <si>
    <t>JFLL11</t>
  </si>
  <si>
    <t>JPPA11</t>
  </si>
  <si>
    <t>JPPC11</t>
  </si>
  <si>
    <t>JSAF11</t>
  </si>
  <si>
    <t>JSCR11</t>
  </si>
  <si>
    <t>JSRE11</t>
  </si>
  <si>
    <t>JTPR11</t>
  </si>
  <si>
    <t>KCRE11</t>
  </si>
  <si>
    <t>KEVE11</t>
  </si>
  <si>
    <t>KFEN11</t>
  </si>
  <si>
    <t>KFOF11</t>
  </si>
  <si>
    <t>KISU11</t>
  </si>
  <si>
    <t>KIVO11</t>
  </si>
  <si>
    <t>KNCR11</t>
  </si>
  <si>
    <t>KNCR12</t>
  </si>
  <si>
    <t>KNHF11</t>
  </si>
  <si>
    <t>KNHY11</t>
  </si>
  <si>
    <t>KNIP11</t>
  </si>
  <si>
    <t>KNRE11</t>
  </si>
  <si>
    <t>KNRI11</t>
  </si>
  <si>
    <t>KNSC11</t>
  </si>
  <si>
    <t>KNUQ11</t>
  </si>
  <si>
    <t>KORE11</t>
  </si>
  <si>
    <t>LASC11</t>
  </si>
  <si>
    <t>LFTT11</t>
  </si>
  <si>
    <t>LGCP12</t>
  </si>
  <si>
    <t>LIFE11</t>
  </si>
  <si>
    <t>LKDV11</t>
  </si>
  <si>
    <t>LLAO11</t>
  </si>
  <si>
    <t>LPLP11</t>
  </si>
  <si>
    <t>LRDI11</t>
  </si>
  <si>
    <t>LSPA11</t>
  </si>
  <si>
    <t>LTMT11</t>
  </si>
  <si>
    <t>LVBI11</t>
  </si>
  <si>
    <t>MALL11</t>
  </si>
  <si>
    <t>MALL12</t>
  </si>
  <si>
    <t>MANA11</t>
  </si>
  <si>
    <t>MAXR11</t>
  </si>
  <si>
    <t>MCCI11</t>
  </si>
  <si>
    <t>MCEM11</t>
  </si>
  <si>
    <t>MCLO11</t>
  </si>
  <si>
    <t>MCRE11</t>
  </si>
  <si>
    <t>MFAI11</t>
  </si>
  <si>
    <t>MFCR11</t>
  </si>
  <si>
    <t>MFII11</t>
  </si>
  <si>
    <t>MGHT11</t>
  </si>
  <si>
    <t>MGRI11</t>
  </si>
  <si>
    <t>MINT11</t>
  </si>
  <si>
    <t>MMVE11</t>
  </si>
  <si>
    <t>MMVE12</t>
  </si>
  <si>
    <t>MTOF11</t>
  </si>
  <si>
    <t>MXRF11</t>
  </si>
  <si>
    <t>NAVT11</t>
  </si>
  <si>
    <t>NCHB11</t>
  </si>
  <si>
    <t>NCRI11</t>
  </si>
  <si>
    <t>NEWL11</t>
  </si>
  <si>
    <t>NEWL12</t>
  </si>
  <si>
    <t>NEWU11</t>
  </si>
  <si>
    <t>NSLU11</t>
  </si>
  <si>
    <t>NVHO11</t>
  </si>
  <si>
    <t>NVIF11</t>
  </si>
  <si>
    <t>OBAL11</t>
  </si>
  <si>
    <t>OBAL15</t>
  </si>
  <si>
    <t>OBAL16</t>
  </si>
  <si>
    <t>OCRE11</t>
  </si>
  <si>
    <t>OGHY11</t>
  </si>
  <si>
    <t>OPTM11</t>
  </si>
  <si>
    <t>OUFF11</t>
  </si>
  <si>
    <t>OUJP11</t>
  </si>
  <si>
    <t>OULG11</t>
  </si>
  <si>
    <t>PABY11</t>
  </si>
  <si>
    <t>PATA11</t>
  </si>
  <si>
    <t>PATC11</t>
  </si>
  <si>
    <t>PATL11</t>
  </si>
  <si>
    <t>PBLV11</t>
  </si>
  <si>
    <t>PEMA11</t>
  </si>
  <si>
    <t>PLCR11</t>
  </si>
  <si>
    <t>PLRI11</t>
  </si>
  <si>
    <t>PMFO11</t>
  </si>
  <si>
    <t>PMFO12</t>
  </si>
  <si>
    <t>PMIS11</t>
  </si>
  <si>
    <t>PMIS12</t>
  </si>
  <si>
    <t>PNCR11</t>
  </si>
  <si>
    <t>PNDL11</t>
  </si>
  <si>
    <t>PNPR11</t>
  </si>
  <si>
    <t>PNRC11</t>
  </si>
  <si>
    <t>PORD11</t>
  </si>
  <si>
    <t>PQAG11</t>
  </si>
  <si>
    <t>PQDP11</t>
  </si>
  <si>
    <t>PRSN11</t>
  </si>
  <si>
    <t>PRSV11</t>
  </si>
  <si>
    <t>PRSV12</t>
  </si>
  <si>
    <t>PULV11</t>
  </si>
  <si>
    <t>PVBI11</t>
  </si>
  <si>
    <t>QAGR11</t>
  </si>
  <si>
    <t>RBDS11</t>
  </si>
  <si>
    <t>RBED11</t>
  </si>
  <si>
    <t>RBFF11</t>
  </si>
  <si>
    <t>RBHG11</t>
  </si>
  <si>
    <t>RBHY11</t>
  </si>
  <si>
    <t>RBIR11</t>
  </si>
  <si>
    <t>RBLG11</t>
  </si>
  <si>
    <t>RBOP11</t>
  </si>
  <si>
    <t>RBRD11</t>
  </si>
  <si>
    <t>RBRF11</t>
  </si>
  <si>
    <t>RBRI11</t>
  </si>
  <si>
    <t>RBRL11</t>
  </si>
  <si>
    <t>RBRM11</t>
  </si>
  <si>
    <t>RBRP11</t>
  </si>
  <si>
    <t>RBRR11</t>
  </si>
  <si>
    <t>RBRS11</t>
  </si>
  <si>
    <t>RBRX11</t>
  </si>
  <si>
    <t>RBRY11</t>
  </si>
  <si>
    <t>RBTS11</t>
  </si>
  <si>
    <t>RBVA11</t>
  </si>
  <si>
    <t>RBVO11</t>
  </si>
  <si>
    <t>RCFA11</t>
  </si>
  <si>
    <t>RCFF11</t>
  </si>
  <si>
    <t>RCRB11</t>
  </si>
  <si>
    <t>RDLI11</t>
  </si>
  <si>
    <t>RECD11</t>
  </si>
  <si>
    <t>RECM11</t>
  </si>
  <si>
    <t>RECR11</t>
  </si>
  <si>
    <t>RECT11</t>
  </si>
  <si>
    <t>RECX11</t>
  </si>
  <si>
    <t>REIT11</t>
  </si>
  <si>
    <t>RELG11</t>
  </si>
  <si>
    <t>RENV11</t>
  </si>
  <si>
    <t>RENV12</t>
  </si>
  <si>
    <t>REON11</t>
  </si>
  <si>
    <t>RFOF11</t>
  </si>
  <si>
    <t>RINV11</t>
  </si>
  <si>
    <t>RINV12</t>
  </si>
  <si>
    <t>RMAI11</t>
  </si>
  <si>
    <t>RNDP11</t>
  </si>
  <si>
    <t>RNGO11</t>
  </si>
  <si>
    <t>ROOF11</t>
  </si>
  <si>
    <t>RPRI11</t>
  </si>
  <si>
    <t>RRCI11</t>
  </si>
  <si>
    <t>RSPD11</t>
  </si>
  <si>
    <t>RTEL16</t>
  </si>
  <si>
    <t>RVBI11</t>
  </si>
  <si>
    <t>RZAK11</t>
  </si>
  <si>
    <t>RZAT11</t>
  </si>
  <si>
    <t>RZAT12</t>
  </si>
  <si>
    <t>RZLC11</t>
  </si>
  <si>
    <t>RZTR11</t>
  </si>
  <si>
    <t>RZZR11</t>
  </si>
  <si>
    <t>RZZR12</t>
  </si>
  <si>
    <t>RZZV11</t>
  </si>
  <si>
    <t>SADI11</t>
  </si>
  <si>
    <t>SAIC11</t>
  </si>
  <si>
    <t>SAPI11</t>
  </si>
  <si>
    <t>SARE11</t>
  </si>
  <si>
    <t>SCPF11</t>
  </si>
  <si>
    <t>SEED13</t>
  </si>
  <si>
    <t>SEQR11</t>
  </si>
  <si>
    <t>SFND11</t>
  </si>
  <si>
    <t>SHDP11</t>
  </si>
  <si>
    <t>SHOP11</t>
  </si>
  <si>
    <t>SHOP12</t>
  </si>
  <si>
    <t>SHPH11</t>
  </si>
  <si>
    <t>SHSO11</t>
  </si>
  <si>
    <t>SJAU11</t>
  </si>
  <si>
    <t>SMRE11</t>
  </si>
  <si>
    <t>SMRE12</t>
  </si>
  <si>
    <t>SNCI11</t>
  </si>
  <si>
    <t>SNEL11</t>
  </si>
  <si>
    <t>SNFF11</t>
  </si>
  <si>
    <t>SNFF12</t>
  </si>
  <si>
    <t>SNLG11</t>
  </si>
  <si>
    <t>SNME11</t>
  </si>
  <si>
    <t>SOFF11</t>
  </si>
  <si>
    <t>SOLR11</t>
  </si>
  <si>
    <t>SPAF11</t>
  </si>
  <si>
    <t>SPDE11</t>
  </si>
  <si>
    <t>SPGM11</t>
  </si>
  <si>
    <t>SPGM15</t>
  </si>
  <si>
    <t>SPGM16</t>
  </si>
  <si>
    <t>SPMO11</t>
  </si>
  <si>
    <t>SPTW11</t>
  </si>
  <si>
    <t>SPXS11</t>
  </si>
  <si>
    <t>SRVD11</t>
  </si>
  <si>
    <t>STRX11</t>
  </si>
  <si>
    <t>TCIN11</t>
  </si>
  <si>
    <t>TCIN12</t>
  </si>
  <si>
    <t>TCIN15</t>
  </si>
  <si>
    <t>TCPF11</t>
  </si>
  <si>
    <t>TELM11</t>
  </si>
  <si>
    <t>TEPP11</t>
  </si>
  <si>
    <t>TGAR11</t>
  </si>
  <si>
    <t>TJKB11</t>
  </si>
  <si>
    <t>TJKB12</t>
  </si>
  <si>
    <t>TMPS11</t>
  </si>
  <si>
    <t>TOPP11</t>
  </si>
  <si>
    <t>TORD11</t>
  </si>
  <si>
    <t>TRBL11</t>
  </si>
  <si>
    <t>TRNT11</t>
  </si>
  <si>
    <t>TRXB11</t>
  </si>
  <si>
    <t>TRXB12</t>
  </si>
  <si>
    <t>TRXF11</t>
  </si>
  <si>
    <t>TRXY11</t>
  </si>
  <si>
    <t>TSER11</t>
  </si>
  <si>
    <t>TSER12</t>
  </si>
  <si>
    <t>TSNC11</t>
  </si>
  <si>
    <t>TVRI11</t>
  </si>
  <si>
    <t>URHF11</t>
  </si>
  <si>
    <t>URPR11</t>
  </si>
  <si>
    <t>VCJR11</t>
  </si>
  <si>
    <t>VCRI11</t>
  </si>
  <si>
    <t>VCRR11</t>
  </si>
  <si>
    <t>VERE11</t>
  </si>
  <si>
    <t>VGHF11</t>
  </si>
  <si>
    <t>VGII11</t>
  </si>
  <si>
    <t>VGIP11</t>
  </si>
  <si>
    <t>VGIR11</t>
  </si>
  <si>
    <t>VGIR12</t>
  </si>
  <si>
    <t>VGRI11</t>
  </si>
  <si>
    <t>VGRI12</t>
  </si>
  <si>
    <t>VIDS11</t>
  </si>
  <si>
    <t>VIFI11</t>
  </si>
  <si>
    <t>VILG11</t>
  </si>
  <si>
    <t>VINO11</t>
  </si>
  <si>
    <t>VISC11</t>
  </si>
  <si>
    <t>VIUR11</t>
  </si>
  <si>
    <t>VJFD11</t>
  </si>
  <si>
    <t>VLJS11</t>
  </si>
  <si>
    <t>VOTS11</t>
  </si>
  <si>
    <t>VPSI11</t>
  </si>
  <si>
    <t>VRTA11</t>
  </si>
  <si>
    <t>VRTM11</t>
  </si>
  <si>
    <t>VRTM12</t>
  </si>
  <si>
    <t>VSHO11</t>
  </si>
  <si>
    <t>VSLH11</t>
  </si>
  <si>
    <t>VTLT11</t>
  </si>
  <si>
    <t>VTPL11</t>
  </si>
  <si>
    <t>VVCO11</t>
  </si>
  <si>
    <t>VVCO12</t>
  </si>
  <si>
    <t>VVCR11</t>
  </si>
  <si>
    <t>VVMR11</t>
  </si>
  <si>
    <t>VVRI11</t>
  </si>
  <si>
    <t>VXXV11</t>
  </si>
  <si>
    <t>WHGR11</t>
  </si>
  <si>
    <t>WHGR12</t>
  </si>
  <si>
    <t>WPLZ11</t>
  </si>
  <si>
    <t>WSEC11</t>
  </si>
  <si>
    <t>WTSP11</t>
  </si>
  <si>
    <t>WTSP12</t>
  </si>
  <si>
    <t>XBXO11</t>
  </si>
  <si>
    <t>XPCI11</t>
  </si>
  <si>
    <t>XPCM11</t>
  </si>
  <si>
    <t>XPIN11</t>
  </si>
  <si>
    <t>XPLG11</t>
  </si>
  <si>
    <t>XPML11</t>
  </si>
  <si>
    <t>XPML12</t>
  </si>
  <si>
    <t>XPPR11</t>
  </si>
  <si>
    <t>XPSF11</t>
  </si>
  <si>
    <t>YEES11</t>
  </si>
  <si>
    <t>YUFI11</t>
  </si>
  <si>
    <t>ZAGH11</t>
  </si>
  <si>
    <t>ZAGH12</t>
  </si>
  <si>
    <t>ZAVC11</t>
  </si>
  <si>
    <t>ZAVC12</t>
  </si>
  <si>
    <t>ZAVI11</t>
  </si>
  <si>
    <t>ZIFI11</t>
  </si>
  <si>
    <t xml:space="preserve">Logística </t>
  </si>
  <si>
    <t>Preencha seus dados abaixo</t>
  </si>
  <si>
    <t>1) Seu nome</t>
  </si>
  <si>
    <t>InfoMoney</t>
  </si>
  <si>
    <t>2) Que valor você gostaria de investir inicialmente em uma carteira de FIIs?</t>
  </si>
  <si>
    <t>3) Quanto você gostaria de receber de dividendos por mês com sua carteira de FIIs?</t>
  </si>
  <si>
    <t>Código do
fundo</t>
  </si>
  <si>
    <t>Nome do Fundo</t>
  </si>
  <si>
    <t>Setor</t>
  </si>
  <si>
    <t>Peso do fundo na carteira</t>
  </si>
  <si>
    <t>Valor
(investimento inicial)</t>
  </si>
  <si>
    <t>TOTAL</t>
  </si>
  <si>
    <t>Ano</t>
  </si>
  <si>
    <t>Valor Investido</t>
  </si>
  <si>
    <t>Dividendo anual</t>
  </si>
  <si>
    <t>Mês Atual</t>
  </si>
  <si>
    <t>Dividend Yield</t>
  </si>
  <si>
    <t>Seu investimento inicial foi de:</t>
  </si>
  <si>
    <t>Ano Atual</t>
  </si>
  <si>
    <t>Com esse investimento, em um ano, essa carteira de FIIs proporcionaria dividendos* de:</t>
  </si>
  <si>
    <t>Ano Aposentadoria</t>
  </si>
  <si>
    <t>A taxa média de retorno com dividendos* da sua carteira de FIIs é de:</t>
  </si>
  <si>
    <t>Para ter renda de R$ 1.000 por mês com os dividendos* dessa carteira, você precisaria investir:</t>
  </si>
  <si>
    <t>A taxa Selic atual é de:</t>
  </si>
  <si>
    <t>Portanto, em relação à Selic, a taxa de retorno com dividendos da sua carteira é:</t>
  </si>
  <si>
    <t>* Considera a taxa de retorno com dividendos (dividend yield) entre dezembro de 2023 e dezembro de 2024</t>
  </si>
  <si>
    <t>Investimento inicial</t>
  </si>
  <si>
    <t>Dividendos recebidos (Dez/23 - Dez/24)</t>
  </si>
  <si>
    <t>Taxa de retorno com dividendos (Dez/23 -Dez/24)</t>
  </si>
  <si>
    <t>Taxa de retorno com dividendos (Dez/19 - Dez/24)</t>
  </si>
  <si>
    <t>Composição da carteira por segmento</t>
  </si>
  <si>
    <t>Escolha o período:</t>
  </si>
  <si>
    <t>Dez/19 a Dez/24</t>
  </si>
  <si>
    <t>Retorno com dividendos
Dez 19 - Dez 20 (% ao ano)</t>
  </si>
  <si>
    <t>Retorno com dividendos
Dez 22 - Dez 23  (% ao ano)</t>
  </si>
  <si>
    <t>Taxa Média
Dez 18 - Dez 23  (% ao ano)</t>
  </si>
  <si>
    <t>FII Fortaleza</t>
  </si>
  <si>
    <t>Af Invest Cri FII Rec Imob</t>
  </si>
  <si>
    <t>TVM</t>
  </si>
  <si>
    <t>-</t>
  </si>
  <si>
    <t>Autonomy Edifícios Corporativos FI Imobiliário - F</t>
  </si>
  <si>
    <t>Aj Malls FII</t>
  </si>
  <si>
    <t>Torre Almirante FII</t>
  </si>
  <si>
    <t>Alianza Crédito FII</t>
  </si>
  <si>
    <t>Alianza Multiestratégia FII</t>
  </si>
  <si>
    <t>Alianza Trust Renda Imob FII</t>
  </si>
  <si>
    <t>Multicategoria</t>
  </si>
  <si>
    <t>Alianza Titulos Imobiliarios FII</t>
  </si>
  <si>
    <t>Ancar Ic FII</t>
  </si>
  <si>
    <t>Navi Residencial FII</t>
  </si>
  <si>
    <t>Apex Malls FII</t>
  </si>
  <si>
    <t>Apex Realty FII Resp Limitada</t>
  </si>
  <si>
    <t>Aroeira 333 Renda Log FII</t>
  </si>
  <si>
    <t>Outros</t>
  </si>
  <si>
    <t>Open K Recebiveis FII</t>
  </si>
  <si>
    <t>ARX Dover Recebíveis FII</t>
  </si>
  <si>
    <t>Asa Metropolis FII</t>
  </si>
  <si>
    <t>Asa Retrofits I FII FII</t>
  </si>
  <si>
    <t>Haz FII</t>
  </si>
  <si>
    <t>Hedge Atrium Shopping Santo An</t>
  </si>
  <si>
    <t>Alianza Urban Hub Renda FII</t>
  </si>
  <si>
    <t>Az Quest Panorama Crédito Estruturado FII Resp Lim</t>
  </si>
  <si>
    <t>Az Quest Panorama Logística FII - Resp Limitada-Ún</t>
  </si>
  <si>
    <t>FII Vbi Rend Imob I - FII</t>
  </si>
  <si>
    <t>FII BB Progressivo</t>
  </si>
  <si>
    <t>FII BB Fof</t>
  </si>
  <si>
    <t>BB Premium Malls FI Imobiliário</t>
  </si>
  <si>
    <t>BB Recebiveis Imobiliarios - FII</t>
  </si>
  <si>
    <t>FII BB Renda Corporativa</t>
  </si>
  <si>
    <t>Bradesco Carteira Imobiliaria Ativa</t>
  </si>
  <si>
    <t>Banestes Recebiveis Imob FII</t>
  </si>
  <si>
    <t>Bgr B32 FI Imobiliário</t>
  </si>
  <si>
    <t>Brio Credito Estruturado - FII</t>
  </si>
  <si>
    <t>Brio Multiestratégia - FII</t>
  </si>
  <si>
    <t>Brio Real Estate IV - FII</t>
  </si>
  <si>
    <t>Brio Real Estate V FI Imobiliário</t>
  </si>
  <si>
    <t>Catuaí Vbi Triple A FII</t>
  </si>
  <si>
    <t>Bluemacaw Logística Fundo de I</t>
  </si>
  <si>
    <t>Vbi Office Fund II - FII</t>
  </si>
  <si>
    <t>Bluecap Log FII</t>
  </si>
  <si>
    <t>FI Imobiliário Macam Shopping</t>
  </si>
  <si>
    <t>FII - Blue Recebíveis Imobiliá</t>
  </si>
  <si>
    <t>FII Brasilio Machado</t>
  </si>
  <si>
    <t>Bm Brascan Lajes Corporativas FII</t>
  </si>
  <si>
    <t>Banrisul Novas Fronteiras - FII</t>
  </si>
  <si>
    <t>FI Imobiliario Brasil Plural A</t>
  </si>
  <si>
    <t>FI Imobiliario BTG Pa</t>
  </si>
  <si>
    <t>Residencial</t>
  </si>
  <si>
    <t>Bresco Logística FI Imobiliário</t>
  </si>
  <si>
    <t>BTG Pactual Corporate Office Fund FII</t>
  </si>
  <si>
    <t>FII BR Hoteis</t>
  </si>
  <si>
    <t>FII Brio Real Estate II</t>
  </si>
  <si>
    <t>Brio Real Estate III FII</t>
  </si>
  <si>
    <t>Brix FI Imobiliário - Responsabilidade Limitada</t>
  </si>
  <si>
    <t>Brpr Corporate Offices FII</t>
  </si>
  <si>
    <t>FII BTG Pactual Agro Logística</t>
  </si>
  <si>
    <t>FII BTG Pactual Crédito Imobil</t>
  </si>
  <si>
    <t>BTG Pactual Re Hf FII FII Resp Limitada</t>
  </si>
  <si>
    <t>BTG Hotéis FII FII Senior</t>
  </si>
  <si>
    <t>BTG Pactual Logistica FII</t>
  </si>
  <si>
    <t>Barra Malls FI Imobiliário</t>
  </si>
  <si>
    <t>FII BTG Pactual Terras Agrícol</t>
  </si>
  <si>
    <t>Btsp I FII</t>
  </si>
  <si>
    <t>Btsp II FII</t>
  </si>
  <si>
    <t>Btowers FII</t>
  </si>
  <si>
    <t>BTG Pactual You Inc. Desenv Imob FII Resp Limitada</t>
  </si>
  <si>
    <t>FI Imobiliario Brasil</t>
  </si>
  <si>
    <t>Cartesia Recebíveis Imob - FII</t>
  </si>
  <si>
    <t>Brazilian Graveyard FII</t>
  </si>
  <si>
    <t>Castello Branco Office Park FII Responsabilidade L</t>
  </si>
  <si>
    <t>FII Canuma Capital Mult</t>
  </si>
  <si>
    <t>Rbr Cri - FII</t>
  </si>
  <si>
    <t>Canuma Capital Renda Varejo FII Resp Limitada</t>
  </si>
  <si>
    <t>Cenu - FII</t>
  </si>
  <si>
    <t>Ceo Cyrela Commercial Properties FII</t>
  </si>
  <si>
    <t>Cf2 FI Imobiliário</t>
  </si>
  <si>
    <t>Cf3 FI Imob</t>
  </si>
  <si>
    <t>Cidade Jardim Continental Towe</t>
  </si>
  <si>
    <t>Clave Índices de Preços FII</t>
  </si>
  <si>
    <t>Cenesp FII</t>
  </si>
  <si>
    <t>Capitania Reit Fof - FII</t>
  </si>
  <si>
    <t>Capitânia Logística FII</t>
  </si>
  <si>
    <t>Capitânia Office FII FII Resp Limitada</t>
  </si>
  <si>
    <t>Capitânia Shoppings FI Imobiliário - Responsabilid</t>
  </si>
  <si>
    <t>Capitania Securities II FII</t>
  </si>
  <si>
    <t>Hbc II FII</t>
  </si>
  <si>
    <t>Caixa Rio Bravo Fundo de FII I</t>
  </si>
  <si>
    <t>Fdo Abc Plaza Imobiliario</t>
  </si>
  <si>
    <t>FII Vbi Cri</t>
  </si>
  <si>
    <t>FI Imobiliá</t>
  </si>
  <si>
    <t>FII Caixa Cedae</t>
  </si>
  <si>
    <t>FII Caixa Carteira Imobiliária-1</t>
  </si>
  <si>
    <t>Caixa Rio Bravo Fundo de FII</t>
  </si>
  <si>
    <t>FII Caixa Seq Logistica Renda</t>
  </si>
  <si>
    <t>Cyrela Crédito - FII</t>
  </si>
  <si>
    <t>Cyrela Desenvolvimento Logísti</t>
  </si>
  <si>
    <t>Dama FII Resp Limitada-Unica</t>
  </si>
  <si>
    <t>FII Diamante</t>
  </si>
  <si>
    <t>Devant Recebíveis Imobiliários</t>
  </si>
  <si>
    <t>Dovel FI Imobiliário - Responsabilidade Limitada</t>
  </si>
  <si>
    <t>Devant Properties FII</t>
  </si>
  <si>
    <t>FII Multigestao Renda Comercia</t>
  </si>
  <si>
    <t>FII - Devant Fof Imobiliários</t>
  </si>
  <si>
    <t>Speciale Real Est Dev FII</t>
  </si>
  <si>
    <t>Speciale Real Estate Development II FII Resp Limit</t>
  </si>
  <si>
    <t>FII Edificio Ourinvest</t>
  </si>
  <si>
    <t>Edificio Galeria FII</t>
  </si>
  <si>
    <t>FII de Desenv de Escritorios Boutique Resp Limitad</t>
  </si>
  <si>
    <t>Energy Resort Fundo de Investi</t>
  </si>
  <si>
    <t>Eldorado FII</t>
  </si>
  <si>
    <t>Emet Mult FII Resp Limitada</t>
  </si>
  <si>
    <t>Eqi Recebíveis Imobiliários FII</t>
  </si>
  <si>
    <t>Estoque Residencial e Comercia Senior</t>
  </si>
  <si>
    <t>Estoque Residencial e Comercia Subordinada Mezanin</t>
  </si>
  <si>
    <t>Europa 105 - FII</t>
  </si>
  <si>
    <t>FII Europar</t>
  </si>
  <si>
    <t>Exes FII</t>
  </si>
  <si>
    <t>Anhanguera Educacional FII</t>
  </si>
  <si>
    <t>Edificio Almirante Barroso FII</t>
  </si>
  <si>
    <t>FI Imobiliário Athena</t>
  </si>
  <si>
    <t>FI Imobiliário - FII</t>
  </si>
  <si>
    <t>General Shopping Ativo e Renda</t>
  </si>
  <si>
    <t>FII Industrial do Brasil</t>
  </si>
  <si>
    <t>Rb Capital Renda I FII</t>
  </si>
  <si>
    <t>Infra Real Estate FII</t>
  </si>
  <si>
    <t>FI Imobiliário Sc 401</t>
  </si>
  <si>
    <t>FII São Domingos</t>
  </si>
  <si>
    <t>Vida Nova - FII</t>
  </si>
  <si>
    <t>Faria Lima Cap Rec Imobi I FII</t>
  </si>
  <si>
    <t>Vbi Tr Faria Lima 4440 FII</t>
  </si>
  <si>
    <t>Continental Square Faeria Lima</t>
  </si>
  <si>
    <t>Floriano FII</t>
  </si>
  <si>
    <t>Hedge Floripa Shopping FII</t>
  </si>
  <si>
    <t>FII Memorial Office</t>
  </si>
  <si>
    <t>FII Projeto Agua Branca</t>
  </si>
  <si>
    <t>FII Pedra Negra Renda Imobiliária</t>
  </si>
  <si>
    <t>Opportunity FII</t>
  </si>
  <si>
    <t>FII Via Parque Shopping - FII</t>
  </si>
  <si>
    <t>FII Guardian Mult Imob I</t>
  </si>
  <si>
    <t>FII Guardian Logística</t>
  </si>
  <si>
    <t>Galapagos Desenvolvimento Logístico FII Responsabi</t>
  </si>
  <si>
    <t>Galapagos Fundo de Fundos FII</t>
  </si>
  <si>
    <t>Galapagos Special Oport FII</t>
  </si>
  <si>
    <t>Galapagos Rec Imob - FII</t>
  </si>
  <si>
    <t>FII General Severiano</t>
  </si>
  <si>
    <t>Ggr Covepi Renda FII</t>
  </si>
  <si>
    <t>Genial Logística FII</t>
  </si>
  <si>
    <t>Galapagos Feeder Logistico Fun de Inv Imo Resp Lim</t>
  </si>
  <si>
    <t>Icatu Vanguarda Gru Log FII Resp Limitada-Única</t>
  </si>
  <si>
    <t>General Shopping e Outlets do</t>
  </si>
  <si>
    <t>FII Green Towers</t>
  </si>
  <si>
    <t>Gazit Malls FI Imobiliário</t>
  </si>
  <si>
    <t>Hedge AAA FII</t>
  </si>
  <si>
    <t>Habitat II - FII</t>
  </si>
  <si>
    <t>FII Hbc Renda Urbana</t>
  </si>
  <si>
    <t>Hectare Recebíveis High Grade</t>
  </si>
  <si>
    <t>Hospital da Criança FII</t>
  </si>
  <si>
    <t>Hospital</t>
  </si>
  <si>
    <t>Hectare Desen Stud Housing FII</t>
  </si>
  <si>
    <t>Hectare Ce FII</t>
  </si>
  <si>
    <t>Hedge Desenvolvimento Logístic</t>
  </si>
  <si>
    <t>Hedge Paladin Design Offices F</t>
  </si>
  <si>
    <t>Hedge Top Fofii 3 FII</t>
  </si>
  <si>
    <t>Hedge Brasil Logístico Industrial FII de Resp Limi</t>
  </si>
  <si>
    <t>Hedge Brasil Shopping FII</t>
  </si>
  <si>
    <t>Pátria Recebíveis Imobiliários FII Responsabilidad</t>
  </si>
  <si>
    <t>Patria Imobiliario Fof FII Resp Limitada</t>
  </si>
  <si>
    <t>Hgi Créditos Imobiliários FII</t>
  </si>
  <si>
    <t>Pátria Log FI Imobiliário Respo</t>
  </si>
  <si>
    <t>Patria Prime Offices FII Resp Limitada</t>
  </si>
  <si>
    <t>Pátria Escritórios FII Responsabilidade Limitada</t>
  </si>
  <si>
    <t>Pátria Renda Urbana FII Resp Ltda</t>
  </si>
  <si>
    <t>Hire Log I - FII</t>
  </si>
  <si>
    <t>Hedge Logistica FII</t>
  </si>
  <si>
    <t>Hedge Office Income Fundo de I</t>
  </si>
  <si>
    <t>FII Housi</t>
  </si>
  <si>
    <t>Hedge Sh Parque Dom Pedro FII</t>
  </si>
  <si>
    <t>Hedge Realty Development FII</t>
  </si>
  <si>
    <t>Hedge Recebíveis Imobiliários</t>
  </si>
  <si>
    <t>Hire Residencial I FII</t>
  </si>
  <si>
    <t>Hsi Ativos Financeiros - FII</t>
  </si>
  <si>
    <t>Hsi Logística FII</t>
  </si>
  <si>
    <t>Hsi Malls FI Imobilia</t>
  </si>
  <si>
    <t>Hsi Renda Imobiliaria FII</t>
  </si>
  <si>
    <t>Hotel Maxinvest FII</t>
  </si>
  <si>
    <t>FII Hospital Unimed Sul Capixaba</t>
  </si>
  <si>
    <t>Husi FI Imo</t>
  </si>
  <si>
    <t>Cl Única Resp Limitada Invista Brazilian Business</t>
  </si>
  <si>
    <t>FII de Cri Integral Brei</t>
  </si>
  <si>
    <t>Ícone - FI Imobiliário Responsa</t>
  </si>
  <si>
    <t>Itaú Crédito Imobiliário IPCA FII</t>
  </si>
  <si>
    <t>FII de Unidades Autônomas</t>
  </si>
  <si>
    <t>FII de Unidades Autônomas II</t>
  </si>
  <si>
    <t>FI Imobiliário de Unidades Autô</t>
  </si>
  <si>
    <t>Inter Desenvolvimento FII Responsabilidade Limitad</t>
  </si>
  <si>
    <t>Inter Logístico FI Imobiliário</t>
  </si>
  <si>
    <t>Inter Residence FI Imobiliário</t>
  </si>
  <si>
    <t>Iridium Recebiveis Imobiliario</t>
  </si>
  <si>
    <t>Iridium FI</t>
  </si>
  <si>
    <t>Invista Scj FII Senior</t>
  </si>
  <si>
    <t>Invista Scj FII Subordinada</t>
  </si>
  <si>
    <t>Itip FII</t>
  </si>
  <si>
    <t>Itit FII</t>
  </si>
  <si>
    <t>Itaú Total Return FII</t>
  </si>
  <si>
    <t>Icatu Vanguarda Cred Imob FII Resp Limitada-Única</t>
  </si>
  <si>
    <t>Jasc Renda Var Essen FII - FII</t>
  </si>
  <si>
    <t>Jbfo Fof FI-Cotação U</t>
  </si>
  <si>
    <t>JHSF Cap Cidade Jardim FII</t>
  </si>
  <si>
    <t>Fof JHSF Capital Inst FII</t>
  </si>
  <si>
    <t>Jfl Living FII</t>
  </si>
  <si>
    <t>Jpp Capital Receb. Imob. FII</t>
  </si>
  <si>
    <t>Jpp Capital FI. Imo</t>
  </si>
  <si>
    <t>Js Ativos Financeiros Fundo de</t>
  </si>
  <si>
    <t>Js Recebíveis Imobiliários FI I</t>
  </si>
  <si>
    <t>Js Real Estate Multigestão-FII</t>
  </si>
  <si>
    <t>Jt Prev FII Desenvolvimento Habitacional-Única</t>
  </si>
  <si>
    <t>Kinea Creditas FII</t>
  </si>
  <si>
    <t>Even II Kinea Fundo de Investi</t>
  </si>
  <si>
    <t>Kinea Fênix FI Imobiliário Resp</t>
  </si>
  <si>
    <t>Fundo de FI Imobiliário Kinea</t>
  </si>
  <si>
    <t>Kilima FIC de Fundos Imobiliários Suno 30 Responsa</t>
  </si>
  <si>
    <t>Kilima Volkano Recebíveis Imobiliários FI Imobiliá</t>
  </si>
  <si>
    <t>Kinea Rendimentos Imobiliários Fundo de Investimen</t>
  </si>
  <si>
    <t>Kinea Hedge Fund FII - Resp Limitada</t>
  </si>
  <si>
    <t>Kinea High Yield Cri FII</t>
  </si>
  <si>
    <t>Kinea Indices de Preços FI Imob</t>
  </si>
  <si>
    <t>Kinea II Real Estate Equity</t>
  </si>
  <si>
    <t>Kinea Renda Imobiliária FII FI</t>
  </si>
  <si>
    <t>Kinea Securities FI Imobiliário</t>
  </si>
  <si>
    <t>Kinea Unique Hy CDI FII</t>
  </si>
  <si>
    <t>Kinea Oportunidades Real Estate FII - Resp Limitad</t>
  </si>
  <si>
    <t>Legatus Shoppings FII</t>
  </si>
  <si>
    <t>Loft II FII Classe A</t>
  </si>
  <si>
    <t>Life Capital Partners FII</t>
  </si>
  <si>
    <t>FII Development V1</t>
  </si>
  <si>
    <t>Bs2 Allinvestments FII-Subordina</t>
  </si>
  <si>
    <t>Lago da Pedra FII</t>
  </si>
  <si>
    <t>FII Leblon Realty Desenvolvime</t>
  </si>
  <si>
    <t>Leste Riva Equity Preferencial I FII</t>
  </si>
  <si>
    <t>Speciale Blue Real Asset FII</t>
  </si>
  <si>
    <t>Vbi Logistico FI Imobiliario</t>
  </si>
  <si>
    <t>Genial Malls FII</t>
  </si>
  <si>
    <t>Manatí Capital Hedge Fund FII</t>
  </si>
  <si>
    <t>Max Retail FII</t>
  </si>
  <si>
    <t>Mauá Capital Recebíveis Imobil</t>
  </si>
  <si>
    <t>Mérito Cemitérios FII - FI</t>
  </si>
  <si>
    <t>Mauá Capital Logística FI Imobiliário - Responsabi</t>
  </si>
  <si>
    <t>Mauá Capital Real Estate FII</t>
  </si>
  <si>
    <t>Merito Fundos e Acoes Imo FII</t>
  </si>
  <si>
    <t>Mérito Recebíveis Imobiliários FII</t>
  </si>
  <si>
    <t>Merito Desenvolvimento Imobiliario FII</t>
  </si>
  <si>
    <t>FII Mogno Hotéis</t>
  </si>
  <si>
    <t>Mogno Properties FII</t>
  </si>
  <si>
    <t>FII Mint Educacional</t>
  </si>
  <si>
    <t>Educacional</t>
  </si>
  <si>
    <t>Maresias FI Imobiliário</t>
  </si>
  <si>
    <t>Alianza Multioffices - Fundo D</t>
  </si>
  <si>
    <t>Maxi Renda FII</t>
  </si>
  <si>
    <t>Navi Imobiliário Total Return</t>
  </si>
  <si>
    <t>FII Nch Brasil Receb. Imob.</t>
  </si>
  <si>
    <t>Navi Cred Imob - FII</t>
  </si>
  <si>
    <t>Newport Logistica FI</t>
  </si>
  <si>
    <t>Newport Renda Urbana FII</t>
  </si>
  <si>
    <t>Hosp Nossa Senhora de Lourdes</t>
  </si>
  <si>
    <t>FII Novo Horizonte</t>
  </si>
  <si>
    <t>FII Nova I</t>
  </si>
  <si>
    <t>Opportunity Balassiano FII Classe A</t>
  </si>
  <si>
    <t>Opportunity Balassiano FII Classe B</t>
  </si>
  <si>
    <t>Opportunity Balassiano FII Classe C</t>
  </si>
  <si>
    <t>Octo FI Imobiliário Responsabilidade Limitada</t>
  </si>
  <si>
    <t>Órama High Yield FII</t>
  </si>
  <si>
    <t>FII Patrimonial IV</t>
  </si>
  <si>
    <t>Ourinvest Fof FII</t>
  </si>
  <si>
    <t>Ourinvest Jpp - FII</t>
  </si>
  <si>
    <t>FII Ourinvest Logistica</t>
  </si>
  <si>
    <t>FII Panamby</t>
  </si>
  <si>
    <t>Patagônia Capital Multiestratégia Classe de Invest</t>
  </si>
  <si>
    <t>Pátria Edifícios Corp FII</t>
  </si>
  <si>
    <t>Pátria Logística Fundo de Inve</t>
  </si>
  <si>
    <t>Prologis Brazil Log Vent FII</t>
  </si>
  <si>
    <t>Performa Real Estate FII</t>
  </si>
  <si>
    <t>Plural Recebiveis Imobiliarios Fundo de</t>
  </si>
  <si>
    <t>Polo FII - Recebiveis Imobiliarios I</t>
  </si>
  <si>
    <t>Speciale Real Estate Fof FII</t>
  </si>
  <si>
    <t>Paramis Hedge Fund FII</t>
  </si>
  <si>
    <t>Panorama Cred Residencial FII</t>
  </si>
  <si>
    <t>Panorama Desenvolvimento Logístico - FI Imobiliári</t>
  </si>
  <si>
    <t>Panorama Properties FII</t>
  </si>
  <si>
    <t>Panorama Real Estate Crédito FI Imobiliário Respon</t>
  </si>
  <si>
    <t>Polo Crédito Imobiliário FII</t>
  </si>
  <si>
    <t>Parque Anhanguera FII</t>
  </si>
  <si>
    <t>Parque Dom Pedro Shopping Center FII</t>
  </si>
  <si>
    <t>Personale I FII</t>
  </si>
  <si>
    <t>Presidente Vargas FII</t>
  </si>
  <si>
    <t>FI Imobiliário Rbr Crédito Pulv</t>
  </si>
  <si>
    <t>FII Vbi Prime Properties</t>
  </si>
  <si>
    <t>Vbi Agro FII</t>
  </si>
  <si>
    <t>Rb Capital Desenv Residencial</t>
  </si>
  <si>
    <t>Rio Bravo Renda Educacional</t>
  </si>
  <si>
    <t>Rio Bravo Fundo de FII</t>
  </si>
  <si>
    <t>Rio Bravo Créd I H G FII - FII</t>
  </si>
  <si>
    <t>Rio Bravo Cred I H Y FII - FII</t>
  </si>
  <si>
    <t>Rb Capital Desenvolvimento Residencial I</t>
  </si>
  <si>
    <t>Rb Capital Logístico Fundo de</t>
  </si>
  <si>
    <t>FII Mercantil do Brasil</t>
  </si>
  <si>
    <t>Rb Capital Renda II FII Resp Limitada-Única</t>
  </si>
  <si>
    <t>Rbr Alpha Multiestratégia Real</t>
  </si>
  <si>
    <t>Rbr Desenvolvimento III FI Imo</t>
  </si>
  <si>
    <t>Rbr Log FII</t>
  </si>
  <si>
    <t>FII Rbr Desenvolvimento</t>
  </si>
  <si>
    <t>FII Rbr Properties - FII</t>
  </si>
  <si>
    <t>FI Imobiliario - FII</t>
  </si>
  <si>
    <t>Rio Bravo Renda Residencial FII</t>
  </si>
  <si>
    <t>FII Rbr Plus Mult Real Estate</t>
  </si>
  <si>
    <t>FI Imobiliário Rbr Crédito Imob</t>
  </si>
  <si>
    <t>Rb Capital Tfo Situs Fundo de Investimen</t>
  </si>
  <si>
    <t>FII Agências Caixa</t>
  </si>
  <si>
    <t>FII Crédito Imobiliário II</t>
  </si>
  <si>
    <t>Grupo Rcfa Fundo de Investimen</t>
  </si>
  <si>
    <t>Rbr Des Com Feeder Fof - FII</t>
  </si>
  <si>
    <t>FI Imobiliario Rio BR</t>
  </si>
  <si>
    <t>Rbr Desenv Log I FII Resp Limitada</t>
  </si>
  <si>
    <t>Rec Fundo de Cri Cotas Amortizáveis - FI Imobiliár</t>
  </si>
  <si>
    <t>Rec Multiestratégia - FI Imobiliário - Responsabil</t>
  </si>
  <si>
    <t>FII FII Rec Rec Imobiliários</t>
  </si>
  <si>
    <t>FII FII Rec Renda Imobiliária</t>
  </si>
  <si>
    <t>FII Rec Fundo de Fundos</t>
  </si>
  <si>
    <t>Singulare FII</t>
  </si>
  <si>
    <t>FII Rec Logistica</t>
  </si>
  <si>
    <t>Cpv Energia FII Responsabilidade Limitada</t>
  </si>
  <si>
    <t>FII Residone</t>
  </si>
  <si>
    <t>FII Rb Cap I Fundo de Fundos</t>
  </si>
  <si>
    <t>Real Investor FII</t>
  </si>
  <si>
    <t>Reag Mult Ativos Imobiliarios</t>
  </si>
  <si>
    <t>FII BB Renda de Papeis Imobili</t>
  </si>
  <si>
    <t>FII Rio Negro FII</t>
  </si>
  <si>
    <t>FI Imobiliário Rooftop I</t>
  </si>
  <si>
    <t>Rbr Prem Rec Im FII</t>
  </si>
  <si>
    <t>Rb Capital Rec Imob FII - FII</t>
  </si>
  <si>
    <t>Rb Capital Desenvolvimento Res</t>
  </si>
  <si>
    <t>Brc II - FI</t>
  </si>
  <si>
    <t>Vbi Reits Multiestratégia FII</t>
  </si>
  <si>
    <t>Riza Akin FII - FII</t>
  </si>
  <si>
    <t>Riza Arctium Real Estate FII</t>
  </si>
  <si>
    <t>Riza Lecci FII Resp Limitada-Cl Sênior</t>
  </si>
  <si>
    <t>FII Riza Terrax</t>
  </si>
  <si>
    <t>FII Brl Prop II Subordinada Mezanino</t>
  </si>
  <si>
    <t>Raizz Desenv I FII - FII-Unica</t>
  </si>
  <si>
    <t>Santander Papeis Imobiliarios</t>
  </si>
  <si>
    <t>FII Sia Corporate</t>
  </si>
  <si>
    <t>Santander Papéis Imobiliários FII</t>
  </si>
  <si>
    <t>Santander Renda de Alugueis Fu</t>
  </si>
  <si>
    <t>Scp</t>
  </si>
  <si>
    <t>Hedge Seed FII Subordinada</t>
  </si>
  <si>
    <t>Sequóia III Renda Imobiliária</t>
  </si>
  <si>
    <t>FII São Fernando</t>
  </si>
  <si>
    <t>Shopping Parque Dom Pedro FII</t>
  </si>
  <si>
    <t>Mult Shoppings FII</t>
  </si>
  <si>
    <t>FII Shopping Patio Higienopolis</t>
  </si>
  <si>
    <t>Sh Special Opps FII</t>
  </si>
  <si>
    <t>Sj Au Logística FII</t>
  </si>
  <si>
    <t>FII Smart Real Estate - Resp Limitada</t>
  </si>
  <si>
    <t>Suno Recebíveis FII</t>
  </si>
  <si>
    <t>Suno Energias Limpas FI Imobiliário Is</t>
  </si>
  <si>
    <t>Suno Fundo de Fundos de Invest</t>
  </si>
  <si>
    <t>Suno Log FII</t>
  </si>
  <si>
    <t>Suno Mult FII</t>
  </si>
  <si>
    <t>FI Imobiliário Sofia</t>
  </si>
  <si>
    <t>Solarium FII - FI Imo</t>
  </si>
  <si>
    <t>Spa FII</t>
  </si>
  <si>
    <t>Whg Finvest SP Realty FII</t>
  </si>
  <si>
    <t>Spgm FI Imobiliário Senior</t>
  </si>
  <si>
    <t>Spgm FI Imobiliário Subordinada</t>
  </si>
  <si>
    <t>Supremo FI</t>
  </si>
  <si>
    <t>SP Downtown FII</t>
  </si>
  <si>
    <t>FII Spx Syn Multiestratégia</t>
  </si>
  <si>
    <t>Serra Verde FII</t>
  </si>
  <si>
    <t>Starx FII</t>
  </si>
  <si>
    <t>G5 Cidade Nova FII Senior</t>
  </si>
  <si>
    <t>G5 Cidade Nova FII Subordinada Junior</t>
  </si>
  <si>
    <t>G5 Cidade Nova FII Subordinada Mezanino</t>
  </si>
  <si>
    <t>Treecorp Real Estate FII - I</t>
  </si>
  <si>
    <t>Tellus Multiestratégia - FII FII Resp Limitada-Úni</t>
  </si>
  <si>
    <t>Tellus Properties FII</t>
  </si>
  <si>
    <t>FII Tg Ativo Real</t>
  </si>
  <si>
    <t>Tjk Renda Imobiliária FII</t>
  </si>
  <si>
    <t>Itaú Tempus FII</t>
  </si>
  <si>
    <t>Rbr Top Offices FI Imobiliário Responsabilidade Li</t>
  </si>
  <si>
    <t>Tordesilhas Ei FII</t>
  </si>
  <si>
    <t>FII Tellus Rio Bravo Renda Log</t>
  </si>
  <si>
    <t>Torre Norte FII</t>
  </si>
  <si>
    <t>Trx Real Estate II FII</t>
  </si>
  <si>
    <t>Trx Real Estate FII</t>
  </si>
  <si>
    <t>Trx Hedge Fund FI Imobiliário - Responsabilidade L</t>
  </si>
  <si>
    <t>Tishman Speyer Renda Corp FII</t>
  </si>
  <si>
    <t>Transinc Fundo de Invest. Imob</t>
  </si>
  <si>
    <t>Tivio Renda Imobiliária FI Imobiliário Responsabil</t>
  </si>
  <si>
    <t>Urca Hedge Fund Estratégia Imobiliária FII Resp Li</t>
  </si>
  <si>
    <t>Urca Prime Renda FII</t>
  </si>
  <si>
    <t>Vectis Juros Real FII</t>
  </si>
  <si>
    <t>Vinci Credit Securities FII</t>
  </si>
  <si>
    <t>Vectis Renda Residencial FII</t>
  </si>
  <si>
    <t>FII Vereda</t>
  </si>
  <si>
    <t>Valora Hedge Fund FII</t>
  </si>
  <si>
    <t>Valora Cri Infra II FI Imobiliá</t>
  </si>
  <si>
    <t>Valora Cri Indice de Preco FII</t>
  </si>
  <si>
    <t>Valora Cri CDI FII</t>
  </si>
  <si>
    <t>Valora Renda Imobiliária FII Resp Limitada-Única</t>
  </si>
  <si>
    <t>Vic Desenvolvimento Vintage 20/21 FII</t>
  </si>
  <si>
    <t>Vinci Instr Finan FII - FII</t>
  </si>
  <si>
    <t>FII Vinci Logistica</t>
  </si>
  <si>
    <t>Vinci Offices FII</t>
  </si>
  <si>
    <t>Vinci Shop Centers FII - FII</t>
  </si>
  <si>
    <t>Vinci Imoveis Urbanos FII</t>
  </si>
  <si>
    <t>FII Jfdcam</t>
  </si>
  <si>
    <t>Vector Lajes FII</t>
  </si>
  <si>
    <t>Tivio Securities FI Imobiliário</t>
  </si>
  <si>
    <t>FII Polo Shopping Indaiatuba</t>
  </si>
  <si>
    <t>Fator Verita Fundo de Investim</t>
  </si>
  <si>
    <t>Fator Veritá Multiestratégia FI</t>
  </si>
  <si>
    <t>FII Votorantim Shopping</t>
  </si>
  <si>
    <t>Versalhes Recebíveis Imobiliár</t>
  </si>
  <si>
    <t>FII Logística</t>
  </si>
  <si>
    <t>FI Imobiliario Plus</t>
  </si>
  <si>
    <t>V2 Edificios Corporativos FII</t>
  </si>
  <si>
    <t>V2 Recebíveis Imob FII</t>
  </si>
  <si>
    <t>V2 Mult Renda FI Imobiliário Responsabilidade Limi</t>
  </si>
  <si>
    <t>V2 Renda Imobiliária FII</t>
  </si>
  <si>
    <t>Genesis Multiestrategia FII</t>
  </si>
  <si>
    <t>Whg Real Estate FII</t>
  </si>
  <si>
    <t>Shopping West Plaza FII</t>
  </si>
  <si>
    <t>Warren Securities FII - FII-Sub</t>
  </si>
  <si>
    <t>FII Ourinvest Rei</t>
  </si>
  <si>
    <t>R Cap 1810 Fundo de Fundos FII</t>
  </si>
  <si>
    <t>Xp Cred Imob - FII</t>
  </si>
  <si>
    <t>Xp Corporate Macae FII</t>
  </si>
  <si>
    <t>Xp Industrial FII</t>
  </si>
  <si>
    <t>FII Xp Log</t>
  </si>
  <si>
    <t>Xp Malls FI</t>
  </si>
  <si>
    <t>FII Xp Properties</t>
  </si>
  <si>
    <t>Xp Selection FII</t>
  </si>
  <si>
    <t>Hedge Yees Habitações Econômicas FI Imobiliário de</t>
  </si>
  <si>
    <t>Yuca FI Imobiliário Responsabilidade Limitada</t>
  </si>
  <si>
    <t>FII Zagros Multiestratégia</t>
  </si>
  <si>
    <t>Zavit Crédito Imobiliário FII</t>
  </si>
  <si>
    <t>Zavit Real Estate Fund FII</t>
  </si>
  <si>
    <t>Zion Capital FII</t>
  </si>
  <si>
    <t>Dividend Yield (%)</t>
  </si>
  <si>
    <t>Sim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</si>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</sst>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#,##0.00%;[Red]\-#,##0.00%"/>
    <numFmt numFmtId="165" formatCode="0.0%"/>
    <numFmt numFmtId="166" formatCode="_-[$R$-416]\ * #,##0.00_-;\-[$R$-416]\ * #,##0.00_-;_-[$R$-416]\ * &quot;-&quot;??_-;_-@_-"/>
    <numFmt numFmtId="167" formatCode="&quot;R$&quot;\ 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P"/>
    </font>
    <font>
      <sz val="10"/>
      <color theme="0"/>
      <name val="P"/>
    </font>
    <font>
      <b/>
      <sz val="10"/>
      <color theme="0"/>
      <name val="Fi"/>
    </font>
    <font>
      <sz val="9"/>
      <color rgb="FF333333"/>
      <name val="Arial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4EDF4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3A70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FD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164" fontId="5" fillId="3" borderId="3" xfId="2" applyNumberFormat="1" applyFont="1" applyFill="1" applyBorder="1" applyAlignment="1">
      <alignment horizontal="center"/>
    </xf>
    <xf numFmtId="164" fontId="5" fillId="2" borderId="3" xfId="2" applyNumberFormat="1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1" fontId="5" fillId="3" borderId="3" xfId="2" applyNumberFormat="1" applyFont="1" applyFill="1" applyBorder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2" applyFont="1" applyFill="1" applyBorder="1" applyAlignment="1" applyProtection="1">
      <alignment horizontal="center" vertical="center" wrapText="1"/>
      <protection locked="0"/>
    </xf>
    <xf numFmtId="9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3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15" fillId="5" borderId="3" xfId="0" applyFont="1" applyFill="1" applyBorder="1" applyAlignment="1" applyProtection="1">
      <alignment horizontal="left" vertical="center"/>
      <protection locked="0"/>
    </xf>
    <xf numFmtId="166" fontId="15" fillId="5" borderId="3" xfId="0" applyNumberFormat="1" applyFont="1" applyFill="1" applyBorder="1" applyAlignment="1" applyProtection="1">
      <alignment horizontal="left" vertical="center"/>
      <protection locked="0"/>
    </xf>
    <xf numFmtId="0" fontId="15" fillId="8" borderId="3" xfId="0" applyFont="1" applyFill="1" applyBorder="1" applyAlignment="1">
      <alignment horizontal="center" vertical="center"/>
    </xf>
    <xf numFmtId="9" fontId="15" fillId="8" borderId="3" xfId="0" applyNumberFormat="1" applyFont="1" applyFill="1" applyBorder="1" applyAlignment="1" applyProtection="1">
      <alignment horizontal="center" vertical="center"/>
      <protection locked="0"/>
    </xf>
    <xf numFmtId="166" fontId="15" fillId="8" borderId="3" xfId="0" applyNumberFormat="1" applyFont="1" applyFill="1" applyBorder="1"/>
    <xf numFmtId="166" fontId="15" fillId="8" borderId="3" xfId="0" applyNumberFormat="1" applyFont="1" applyFill="1" applyBorder="1" applyAlignment="1">
      <alignment horizontal="center"/>
    </xf>
    <xf numFmtId="0" fontId="15" fillId="8" borderId="1" xfId="0" applyFont="1" applyFill="1" applyBorder="1" applyAlignment="1" applyProtection="1">
      <alignment horizontal="center" vertical="center"/>
      <protection locked="0"/>
    </xf>
    <xf numFmtId="0" fontId="15" fillId="8" borderId="4" xfId="0" applyFont="1" applyFill="1" applyBorder="1" applyAlignment="1">
      <alignment horizontal="center" vertical="center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15" fillId="5" borderId="3" xfId="0" applyFont="1" applyFill="1" applyBorder="1" applyAlignment="1" applyProtection="1">
      <alignment horizontal="center" vertical="center"/>
      <protection locked="0"/>
    </xf>
    <xf numFmtId="166" fontId="15" fillId="0" borderId="0" xfId="0" applyNumberFormat="1" applyFont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vertical="center" wrapText="1"/>
    </xf>
    <xf numFmtId="166" fontId="16" fillId="0" borderId="0" xfId="0" applyNumberFormat="1" applyFont="1"/>
    <xf numFmtId="165" fontId="16" fillId="0" borderId="0" xfId="0" applyNumberFormat="1" applyFont="1"/>
    <xf numFmtId="166" fontId="15" fillId="5" borderId="3" xfId="0" applyNumberFormat="1" applyFont="1" applyFill="1" applyBorder="1" applyAlignment="1">
      <alignment horizontal="center" vertical="center"/>
    </xf>
    <xf numFmtId="1" fontId="16" fillId="0" borderId="0" xfId="0" applyNumberFormat="1" applyFont="1"/>
    <xf numFmtId="165" fontId="15" fillId="5" borderId="3" xfId="1" applyNumberFormat="1" applyFont="1" applyFill="1" applyBorder="1" applyAlignment="1">
      <alignment horizontal="center" vertical="center"/>
    </xf>
    <xf numFmtId="167" fontId="15" fillId="5" borderId="3" xfId="1" applyNumberFormat="1" applyFont="1" applyFill="1" applyBorder="1" applyAlignment="1">
      <alignment horizontal="center" vertical="center"/>
    </xf>
    <xf numFmtId="10" fontId="15" fillId="5" borderId="3" xfId="1" applyNumberFormat="1" applyFont="1" applyFill="1" applyBorder="1" applyAlignment="1">
      <alignment horizontal="center" vertical="center"/>
    </xf>
    <xf numFmtId="166" fontId="18" fillId="0" borderId="0" xfId="0" applyNumberFormat="1" applyFont="1" applyAlignment="1" applyProtection="1">
      <alignment horizontal="left"/>
      <protection locked="0"/>
    </xf>
    <xf numFmtId="0" fontId="15" fillId="8" borderId="0" xfId="0" applyFont="1" applyFill="1"/>
    <xf numFmtId="166" fontId="15" fillId="8" borderId="0" xfId="0" applyNumberFormat="1" applyFont="1" applyFill="1"/>
    <xf numFmtId="166" fontId="15" fillId="8" borderId="3" xfId="0" applyNumberFormat="1" applyFont="1" applyFill="1" applyBorder="1" applyAlignment="1">
      <alignment horizontal="center" vertical="center"/>
    </xf>
    <xf numFmtId="2" fontId="15" fillId="8" borderId="3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5" fillId="8" borderId="3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6" fontId="15" fillId="8" borderId="0" xfId="0" applyNumberFormat="1" applyFont="1" applyFill="1" applyAlignment="1">
      <alignment horizontal="center" vertical="center"/>
    </xf>
    <xf numFmtId="2" fontId="15" fillId="8" borderId="0" xfId="0" applyNumberFormat="1" applyFont="1" applyFill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166" fontId="15" fillId="8" borderId="6" xfId="0" applyNumberFormat="1" applyFont="1" applyFill="1" applyBorder="1" applyAlignment="1">
      <alignment horizontal="center" vertical="center"/>
    </xf>
    <xf numFmtId="2" fontId="15" fillId="8" borderId="6" xfId="0" applyNumberFormat="1" applyFont="1" applyFill="1" applyBorder="1" applyAlignment="1">
      <alignment horizontal="center" vertical="center"/>
    </xf>
    <xf numFmtId="0" fontId="0" fillId="8" borderId="0" xfId="0" applyFill="1"/>
    <xf numFmtId="0" fontId="13" fillId="7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44" fontId="8" fillId="0" borderId="0" xfId="3" applyFont="1" applyAlignment="1">
      <alignment horizontal="center"/>
    </xf>
    <xf numFmtId="0" fontId="12" fillId="0" borderId="0" xfId="0" applyFont="1" applyAlignment="1">
      <alignment horizontal="center"/>
    </xf>
    <xf numFmtId="9" fontId="13" fillId="7" borderId="3" xfId="1" applyFont="1" applyFill="1" applyBorder="1" applyAlignment="1" applyProtection="1">
      <alignment horizontal="center" vertical="center" wrapText="1"/>
      <protection locked="0"/>
    </xf>
    <xf numFmtId="0" fontId="13" fillId="7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9" xfId="0" applyFont="1" applyBorder="1" applyAlignment="1">
      <alignment horizontal="center"/>
    </xf>
    <xf numFmtId="44" fontId="4" fillId="0" borderId="10" xfId="3" applyFont="1" applyBorder="1" applyAlignment="1">
      <alignment horizontal="center"/>
    </xf>
    <xf numFmtId="2" fontId="0" fillId="0" borderId="0" xfId="0" applyNumberFormat="1"/>
    <xf numFmtId="0" fontId="22" fillId="6" borderId="5" xfId="0" applyFont="1" applyFill="1" applyBorder="1" applyAlignment="1">
      <alignment horizontal="left" vertical="center"/>
    </xf>
    <xf numFmtId="0" fontId="8" fillId="9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left"/>
    </xf>
    <xf numFmtId="0" fontId="11" fillId="10" borderId="3" xfId="0" applyFont="1" applyFill="1" applyBorder="1" applyAlignment="1" applyProtection="1">
      <alignment horizontal="center" vertical="center" wrapText="1"/>
      <protection locked="0"/>
    </xf>
    <xf numFmtId="0" fontId="13" fillId="10" borderId="3" xfId="0" applyFont="1" applyFill="1" applyBorder="1" applyAlignment="1" applyProtection="1">
      <alignment horizontal="center" vertical="center" wrapText="1"/>
      <protection locked="0"/>
    </xf>
    <xf numFmtId="0" fontId="23" fillId="10" borderId="8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10" fontId="14" fillId="10" borderId="3" xfId="0" applyNumberFormat="1" applyFont="1" applyFill="1" applyBorder="1" applyAlignment="1">
      <alignment horizontal="center"/>
    </xf>
    <xf numFmtId="166" fontId="14" fillId="10" borderId="3" xfId="0" applyNumberFormat="1" applyFont="1" applyFill="1" applyBorder="1" applyAlignment="1">
      <alignment horizontal="center"/>
    </xf>
    <xf numFmtId="166" fontId="14" fillId="10" borderId="3" xfId="0" applyNumberFormat="1" applyFont="1" applyFill="1" applyBorder="1" applyAlignment="1">
      <alignment horizontal="center" vertical="center" wrapText="1"/>
    </xf>
    <xf numFmtId="166" fontId="14" fillId="10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3" xfId="0" applyFont="1" applyFill="1" applyBorder="1" applyAlignment="1">
      <alignment horizontal="left" vertical="center"/>
    </xf>
    <xf numFmtId="0" fontId="21" fillId="10" borderId="3" xfId="0" applyFont="1" applyFill="1" applyBorder="1" applyAlignment="1">
      <alignment horizontal="center" vertical="center"/>
    </xf>
    <xf numFmtId="0" fontId="19" fillId="10" borderId="3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left" vertical="center" wrapText="1"/>
    </xf>
    <xf numFmtId="166" fontId="15" fillId="5" borderId="1" xfId="0" applyNumberFormat="1" applyFont="1" applyFill="1" applyBorder="1" applyAlignment="1">
      <alignment horizontal="center" vertical="center"/>
    </xf>
    <xf numFmtId="166" fontId="15" fillId="5" borderId="4" xfId="0" applyNumberFormat="1" applyFont="1" applyFill="1" applyBorder="1" applyAlignment="1">
      <alignment horizontal="center" vertical="center"/>
    </xf>
    <xf numFmtId="166" fontId="15" fillId="5" borderId="2" xfId="0" applyNumberFormat="1" applyFont="1" applyFill="1" applyBorder="1" applyAlignment="1">
      <alignment horizontal="center" vertical="center"/>
    </xf>
    <xf numFmtId="166" fontId="15" fillId="5" borderId="1" xfId="0" applyNumberFormat="1" applyFont="1" applyFill="1" applyBorder="1" applyAlignment="1">
      <alignment horizontal="center" vertical="center" wrapText="1"/>
    </xf>
    <xf numFmtId="166" fontId="15" fillId="5" borderId="4" xfId="0" applyNumberFormat="1" applyFont="1" applyFill="1" applyBorder="1" applyAlignment="1">
      <alignment horizontal="center" vertical="center" wrapText="1"/>
    </xf>
    <xf numFmtId="166" fontId="15" fillId="5" borderId="2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166" fontId="17" fillId="0" borderId="0" xfId="0" applyNumberFormat="1" applyFont="1" applyAlignment="1">
      <alignment horizontal="center"/>
    </xf>
    <xf numFmtId="0" fontId="17" fillId="0" borderId="7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</cellXfs>
  <cellStyles count="4">
    <cellStyle name="Moeda" xfId="3" builtinId="4"/>
    <cellStyle name="Normal" xfId="0" builtinId="0"/>
    <cellStyle name="Normal 2" xfId="2" xr:uid="{00000000-0005-0000-0000-000001000000}"/>
    <cellStyle name="Porcentagem" xfId="1" builtinId="5"/>
  </cellStyles>
  <dxfs count="4"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6FD8"/>
      <color rgb="FF3A7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'Confira os resultados'!$C$18</c:f>
              <c:strCache>
                <c:ptCount val="1"/>
                <c:pt idx="0">
                  <c:v> Investimento inicial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FA-4DC1-B96B-AC2A8280D0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FA-4DC1-B96B-AC2A8280D0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FA-4DC1-B96B-AC2A8280D0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8FA-4DC1-B96B-AC2A8280D0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8FA-4DC1-B96B-AC2A8280D0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28C-4A09-B687-70640E1C9D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79-4F39-8D89-22E4ED36D8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79-4F39-8D89-22E4ED36D8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D79-4F39-8D89-22E4ED36D82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D79-4F39-8D89-22E4ED36D82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D79-4F39-8D89-22E4ED36D82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D79-4F39-8D89-22E4ED36D82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D79-4F39-8D89-22E4ED36D82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D79-4F39-8D89-22E4ED36D82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D79-4F39-8D89-22E4ED36D8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'Confira os resultados'!$B$19:$B$33</c:f>
              <c:strCache>
                <c:ptCount val="6"/>
                <c:pt idx="0">
                  <c:v>VIUR11</c:v>
                </c:pt>
                <c:pt idx="1">
                  <c:v>HTMX11</c:v>
                </c:pt>
                <c:pt idx="2">
                  <c:v>MXRF11</c:v>
                </c:pt>
                <c:pt idx="3">
                  <c:v>MFII11</c:v>
                </c:pt>
                <c:pt idx="4">
                  <c:v>BRCO11</c:v>
                </c:pt>
                <c:pt idx="5">
                  <c:v>CACR11</c:v>
                </c:pt>
              </c:strCache>
            </c:strRef>
          </c:cat>
          <c:val>
            <c:numRef>
              <c:f>'Confira os resultados'!$C$19:$C$33</c:f>
              <c:numCache>
                <c:formatCode>_-[$R$-416]\ * #,##0.00_-;\-[$R$-416]\ * #,##0.00_-;_-[$R$-416]\ * "-"??_-;_-@_-</c:formatCode>
                <c:ptCount val="15"/>
                <c:pt idx="0">
                  <c:v>25000</c:v>
                </c:pt>
                <c:pt idx="1">
                  <c:v>25000</c:v>
                </c:pt>
                <c:pt idx="2">
                  <c:v>15000</c:v>
                </c:pt>
                <c:pt idx="3">
                  <c:v>15000</c:v>
                </c:pt>
                <c:pt idx="4">
                  <c:v>10000</c:v>
                </c:pt>
                <c:pt idx="5">
                  <c:v>10000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C-47C0-B371-71194EF2FB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'Confira os resultados'!$L$19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'Confira os resultados'!$K$20:$K$31</c:f>
              <c:strCache>
                <c:ptCount val="6"/>
                <c:pt idx="0">
                  <c:v>VIUR11</c:v>
                </c:pt>
                <c:pt idx="1">
                  <c:v>HTMX11</c:v>
                </c:pt>
                <c:pt idx="2">
                  <c:v>MXRF11</c:v>
                </c:pt>
                <c:pt idx="3">
                  <c:v>MFII11</c:v>
                </c:pt>
                <c:pt idx="4">
                  <c:v>BRCO11</c:v>
                </c:pt>
                <c:pt idx="5">
                  <c:v>CACR11</c:v>
                </c:pt>
              </c:strCache>
            </c:strRef>
          </c:cat>
          <c:val>
            <c:numRef>
              <c:f>'Confira os resultados'!$L$20:$L$31</c:f>
              <c:numCache>
                <c:formatCode>General</c:formatCode>
                <c:ptCount val="12"/>
                <c:pt idx="0">
                  <c:v>10.267406659000001</c:v>
                </c:pt>
                <c:pt idx="1">
                  <c:v>13.512978861000001</c:v>
                </c:pt>
                <c:pt idx="2">
                  <c:v>11.281070755</c:v>
                </c:pt>
                <c:pt idx="3">
                  <c:v>15.222984562000001</c:v>
                </c:pt>
                <c:pt idx="4">
                  <c:v>8.6274509804000008</c:v>
                </c:pt>
                <c:pt idx="5">
                  <c:v>16.134751773000001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C-452C-9DA6-5E7FD1E47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56912688"/>
        <c:axId val="656914608"/>
      </c:barChart>
      <c:catAx>
        <c:axId val="65691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6914608"/>
        <c:crosses val="autoZero"/>
        <c:auto val="1"/>
        <c:lblAlgn val="ctr"/>
        <c:lblOffset val="100"/>
        <c:noMultiLvlLbl val="0"/>
      </c:catAx>
      <c:valAx>
        <c:axId val="656914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69126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infomoney.com.br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s://www.infomoney.com.br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infomoney.com.br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money.com.br/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21283</xdr:rowOff>
    </xdr:from>
    <xdr:ext cx="9931400" cy="11622412"/>
    <xdr:sp macro="" textlink="">
      <xdr:nvSpPr>
        <xdr:cNvPr id="2" name="CaixaDeTexto 3">
          <a:extLst>
            <a:ext uri="{FF2B5EF4-FFF2-40B4-BE49-F238E27FC236}">
              <a16:creationId xmlns:a16="http://schemas.microsoft.com/office/drawing/2014/main" id="{D3A81366-1A6F-2242-A697-095A3D8B0ECC}"/>
            </a:ext>
          </a:extLst>
        </xdr:cNvPr>
        <xdr:cNvSpPr txBox="1">
          <a:spLocks noChangeAspect="1"/>
        </xdr:cNvSpPr>
      </xdr:nvSpPr>
      <xdr:spPr>
        <a:xfrm>
          <a:off x="0" y="752803"/>
          <a:ext cx="9931400" cy="11622412"/>
        </a:xfrm>
        <a:prstGeom prst="rect">
          <a:avLst/>
        </a:prstGeom>
        <a:solidFill>
          <a:schemeClr val="lt1"/>
        </a:solidFill>
        <a:ln w="6350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0" tIns="365760" rIns="457200" bIns="365760" rtlCol="0" anchor="ctr" anchorCtr="0">
          <a:spAutoFit/>
        </a:bodyPr>
        <a:lstStyle/>
        <a:p>
          <a:r>
            <a:rPr lang="pt-BR" sz="1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Olá!</a:t>
          </a:r>
        </a:p>
        <a:p>
          <a:endParaRPr lang="pt-BR" sz="18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1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Essa planilha mostra o retorno com dividendos (</a:t>
          </a:r>
          <a:r>
            <a:rPr lang="pt-BR" sz="18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dividend</a:t>
          </a:r>
          <a:r>
            <a:rPr lang="pt-BR" sz="18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yield</a:t>
          </a:r>
          <a:r>
            <a:rPr lang="pt-BR" sz="1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</a:t>
          </a:r>
          <a:r>
            <a:rPr lang="pt-BR" sz="1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uma carteira de fundos imobiliários (FIIs). Ela ajudará você a avaliar seus próprios investimentos focados em renda passiva, que podem ser uma alternativa para complementar sua aposentadoria, por exemplo. Nas próximas abas, você encontrará:</a:t>
          </a:r>
        </a:p>
        <a:p>
          <a:endParaRPr lang="pt-BR" sz="18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1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 Retorno dividendos 2020-2024</a:t>
          </a:r>
          <a:r>
            <a:rPr lang="pt-BR" sz="1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A tabela apresenta uma lista de fundos com as respectivas taxas de retorno com dividendos (</a:t>
          </a:r>
          <a:r>
            <a:rPr lang="pt-BR" sz="18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dividend yield</a:t>
          </a:r>
          <a:r>
            <a:rPr lang="pt-BR" sz="1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em cada um dos últimos cinco anos. As taxas estão em base anual e foram calculadas a partir do valor dos dividendos distribuídos, dividido pela cotação dos fundos no primeiro dia de cada período</a:t>
          </a:r>
          <a:r>
            <a:rPr lang="pt-BR" sz="1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12 meses</a:t>
          </a:r>
          <a:r>
            <a:rPr lang="pt-BR" sz="1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A tabela indica ainda a taxa média de retorno com dividendos no período inteiro.</a:t>
          </a:r>
        </a:p>
        <a:p>
          <a:endParaRPr lang="pt-BR" sz="18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1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Renda passiva mensal</a:t>
          </a:r>
          <a:r>
            <a:rPr lang="pt-BR" sz="1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A tabela estima quanto seria necessário investir em cada um dos fundos para obter um retorno com dividendos equivalente ao montante de renda passiva desejado pelo investidor. A simulação é feita de duas formas: tomando como base a taxa de retorno com dividendos do último ano (dezembro</a:t>
          </a:r>
          <a:r>
            <a:rPr lang="pt-BR" sz="1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2023 – dezembro 2024) e também a taxa média nos últimos cinco anos (dezembro 2019 – dezembro 2024).</a:t>
          </a:r>
        </a:p>
        <a:p>
          <a:endParaRPr lang="pt-BR" sz="18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1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Monte uma carteira de FIIs</a:t>
          </a:r>
          <a:r>
            <a:rPr lang="pt-BR" sz="1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Nessa tabela, você poderá montar uma carteira composta por até 10 fundos imobiliários. Depois de analisar os dados das tabelas anteriores, escolha os FIIs que gostaria de incluir e ind</a:t>
          </a:r>
          <a:r>
            <a:rPr lang="pt-BR" sz="18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ique segmento</a:t>
          </a:r>
          <a:r>
            <a:rPr lang="pt-BR" sz="18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 o</a:t>
          </a:r>
          <a:r>
            <a:rPr lang="pt-BR" sz="18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peso que gostaria que cada um tivesse na carteira. Aponte o valor do investimento que pretende fazer inicialmente na carteira e também quanto gostaria de receber como renda de dividendos por mês.</a:t>
          </a:r>
        </a:p>
        <a:p>
          <a:endParaRPr lang="pt-BR" sz="18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1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Confira os resultados: </a:t>
          </a:r>
          <a:r>
            <a:rPr lang="pt-BR" sz="1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tabela de resultados trará algumas informações para você, como a taxa média de retorno com dividendos da carteira que você montou e o valor do</a:t>
          </a:r>
          <a:r>
            <a:rPr lang="pt-BR" sz="1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investimento necessário para ter a renda mensal de dividendos desejada, entre outros.</a:t>
          </a:r>
          <a:endParaRPr lang="pt-BR" sz="18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18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18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Essa planilha foi elaborada pela equipe da INVESTMIND e utiliza dados extraídos da Economatica</a:t>
          </a:r>
          <a:r>
            <a:rPr lang="pt-BR" sz="18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em dezembro de 2024</a:t>
          </a:r>
          <a:r>
            <a:rPr lang="pt-BR" sz="18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endParaRPr lang="pt-BR" sz="18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InfoMoney e os autores da planilha não possuem interferência ou ingerência nas decisões tomadas pelos usuários. Os resultados não representam qualquer tipo de recomendação de investimentos, promessa ou garantia de rentabilidade. A adoção ou a implementação de quaisquer estratégias utilizando os resultados é de exclusiva responsabilidade dos usuários. Retorno passado não é garantia de retorno futuro.</a:t>
          </a:r>
          <a:endParaRPr lang="pt-BR" sz="18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13</xdr:col>
      <xdr:colOff>236220</xdr:colOff>
      <xdr:row>4</xdr:row>
      <xdr:rowOff>139700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A3BCBDB-0D98-ED48-B03B-FACB07C6A593}"/>
            </a:ext>
          </a:extLst>
        </xdr:cNvPr>
        <xdr:cNvSpPr/>
      </xdr:nvSpPr>
      <xdr:spPr>
        <a:xfrm>
          <a:off x="0" y="0"/>
          <a:ext cx="9944100" cy="871220"/>
        </a:xfrm>
        <a:prstGeom prst="rect">
          <a:avLst/>
        </a:prstGeom>
        <a:solidFill>
          <a:srgbClr val="006FD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5760" tIns="91440" rIns="365760" bIns="91440" rtlCol="0" anchor="ctr" anchorCtr="0"/>
        <a:lstStyle/>
        <a:p>
          <a:pPr algn="l"/>
          <a:r>
            <a:rPr lang="pt-BR" sz="1600" b="1">
              <a:latin typeface="Arial" panose="020B0604020202020204" pitchFamily="34" charset="0"/>
              <a:cs typeface="Arial" panose="020B0604020202020204" pitchFamily="34" charset="0"/>
            </a:rPr>
            <a:t>Instruções</a:t>
          </a:r>
        </a:p>
      </xdr:txBody>
    </xdr:sp>
    <xdr:clientData/>
  </xdr:twoCellAnchor>
  <xdr:twoCellAnchor editAs="oneCell">
    <xdr:from>
      <xdr:col>9</xdr:col>
      <xdr:colOff>609600</xdr:colOff>
      <xdr:row>1</xdr:row>
      <xdr:rowOff>101600</xdr:rowOff>
    </xdr:from>
    <xdr:to>
      <xdr:col>11</xdr:col>
      <xdr:colOff>570895</xdr:colOff>
      <xdr:row>3</xdr:row>
      <xdr:rowOff>59265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CF5F7-3062-BD44-9F4E-D9CE1F0C7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alphaModFix/>
        </a:blip>
        <a:srcRect l="-1851" t="-1161" r="-1851" b="1161"/>
        <a:stretch/>
      </xdr:blipFill>
      <xdr:spPr>
        <a:xfrm>
          <a:off x="8039100" y="292100"/>
          <a:ext cx="1612295" cy="338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1508760</xdr:colOff>
      <xdr:row>504</xdr:row>
      <xdr:rowOff>129540</xdr:rowOff>
    </xdr:from>
    <xdr:to>
      <xdr:col>4</xdr:col>
      <xdr:colOff>1705722</xdr:colOff>
      <xdr:row>506</xdr:row>
      <xdr:rowOff>131381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96545400"/>
          <a:ext cx="1781922" cy="382841"/>
        </a:xfrm>
        <a:prstGeom prst="rect">
          <a:avLst/>
        </a:prstGeom>
      </xdr:spPr>
    </xdr:pic>
    <xdr:clientData/>
  </xdr:twoCellAnchor>
  <xdr:twoCellAnchor editAs="oneCell">
    <xdr:from>
      <xdr:col>1</xdr:col>
      <xdr:colOff>777240</xdr:colOff>
      <xdr:row>505</xdr:row>
      <xdr:rowOff>17019</xdr:rowOff>
    </xdr:from>
    <xdr:to>
      <xdr:col>1</xdr:col>
      <xdr:colOff>1756357</xdr:colOff>
      <xdr:row>506</xdr:row>
      <xdr:rowOff>160020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8360" y="96623379"/>
          <a:ext cx="979117" cy="3335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332356</xdr:colOff>
      <xdr:row>4</xdr:row>
      <xdr:rowOff>65367</xdr:rowOff>
    </xdr:from>
    <xdr:ext cx="2423544" cy="5179733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DE71FFCB-3128-6F4C-A708-988BBECF7C16}"/>
            </a:ext>
          </a:extLst>
        </xdr:cNvPr>
        <xdr:cNvSpPr/>
      </xdr:nvSpPr>
      <xdr:spPr>
        <a:xfrm>
          <a:off x="8981056" y="827367"/>
          <a:ext cx="2423544" cy="5179733"/>
        </a:xfrm>
        <a:prstGeom prst="rect">
          <a:avLst/>
        </a:prstGeom>
        <a:solidFill>
          <a:srgbClr val="006FD8"/>
        </a:solidFill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274320" tIns="274320" rIns="274320" bIns="274320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1" i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Instruções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400" b="1" i="0">
            <a:solidFill>
              <a:schemeClr val="bg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Preencha a tabela ao lado com o valor de quanto investe ou pretende investir em FIIs com o objetivo de receber uma renda passiva via dividendos. Informe ainda quanto gostaria de receber como retorno via dividendos. Preencha apenas os campos em azul.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>
            <a:solidFill>
              <a:schemeClr val="bg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Agora, preencha a tabela inferior com os FIIs em que investe ou pretende investir. É possível selecionar os fundos clicando na primeira coluna (ao clicar, aparecerá uma seta que mostra a lista de fundos do Ifix). Você pode selecionar quantos fundos quiser. até o limite de 15. Depois, indique o segmento do fundo e o peso que cada carteira tem ou deve ter no seu portfólio.</a:t>
          </a:r>
          <a:endParaRPr lang="pt-BR" sz="1100">
            <a:solidFill>
              <a:schemeClr val="bg1"/>
            </a:solidFill>
          </a:endParaRPr>
        </a:p>
        <a:p>
          <a:pPr algn="l"/>
          <a:endParaRPr lang="pt-BR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9</xdr:col>
      <xdr:colOff>91440</xdr:colOff>
      <xdr:row>4</xdr:row>
      <xdr:rowOff>11340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3377CCBB-E554-0147-A04D-0E99A46300BC}"/>
            </a:ext>
          </a:extLst>
        </xdr:cNvPr>
        <xdr:cNvSpPr/>
      </xdr:nvSpPr>
      <xdr:spPr>
        <a:xfrm>
          <a:off x="0" y="0"/>
          <a:ext cx="10523220" cy="773340"/>
        </a:xfrm>
        <a:prstGeom prst="rect">
          <a:avLst/>
        </a:prstGeom>
        <a:solidFill>
          <a:srgbClr val="006FD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5760" tIns="91440" rIns="365760" bIns="91440" rtlCol="0" anchor="ctr" anchorCtr="0"/>
        <a:lstStyle/>
        <a:p>
          <a:pPr algn="l"/>
          <a:r>
            <a:rPr lang="pt-BR" sz="1600" b="1">
              <a:latin typeface="Arial" panose="020B0604020202020204" pitchFamily="34" charset="0"/>
              <a:cs typeface="Arial" panose="020B0604020202020204" pitchFamily="34" charset="0"/>
            </a:rPr>
            <a:t>Monte sua carteira de FIIs</a:t>
          </a:r>
        </a:p>
      </xdr:txBody>
    </xdr:sp>
    <xdr:clientData/>
  </xdr:twoCellAnchor>
  <xdr:twoCellAnchor editAs="oneCell">
    <xdr:from>
      <xdr:col>7</xdr:col>
      <xdr:colOff>956716</xdr:colOff>
      <xdr:row>1</xdr:row>
      <xdr:rowOff>42636</xdr:rowOff>
    </xdr:from>
    <xdr:to>
      <xdr:col>8</xdr:col>
      <xdr:colOff>1083565</xdr:colOff>
      <xdr:row>3</xdr:row>
      <xdr:rowOff>1768</xdr:rowOff>
    </xdr:to>
    <xdr:pic>
      <xdr:nvPicPr>
        <xdr:cNvPr id="6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565FD3-32B9-1E45-A250-3D91AA5B93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alphaModFix/>
        </a:blip>
        <a:srcRect l="-1851" t="-1161" r="-1851" b="1161"/>
        <a:stretch/>
      </xdr:blipFill>
      <xdr:spPr>
        <a:xfrm>
          <a:off x="9594584" y="229401"/>
          <a:ext cx="1611628" cy="3326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4</xdr:row>
      <xdr:rowOff>14654</xdr:rowOff>
    </xdr:from>
    <xdr:to>
      <xdr:col>14</xdr:col>
      <xdr:colOff>88900</xdr:colOff>
      <xdr:row>11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25400</xdr:colOff>
      <xdr:row>4</xdr:row>
      <xdr:rowOff>12700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51C32D5-66C5-AD4D-B2CA-A91247A00CA6}"/>
            </a:ext>
          </a:extLst>
        </xdr:cNvPr>
        <xdr:cNvSpPr/>
      </xdr:nvSpPr>
      <xdr:spPr>
        <a:xfrm>
          <a:off x="0" y="0"/>
          <a:ext cx="8864600" cy="774700"/>
        </a:xfrm>
        <a:prstGeom prst="rect">
          <a:avLst/>
        </a:prstGeom>
        <a:solidFill>
          <a:srgbClr val="006FD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5760" tIns="91440" rIns="365760" bIns="91440" rtlCol="0" anchor="ctr" anchorCtr="0"/>
        <a:lstStyle/>
        <a:p>
          <a:pPr algn="l"/>
          <a:r>
            <a:rPr lang="pt-BR" sz="1600" b="1">
              <a:latin typeface="Arial" panose="020B0604020202020204" pitchFamily="34" charset="0"/>
              <a:cs typeface="Arial" panose="020B0604020202020204" pitchFamily="34" charset="0"/>
            </a:rPr>
            <a:t>Detalhes da sua carteira de FIIs</a:t>
          </a:r>
        </a:p>
      </xdr:txBody>
    </xdr:sp>
    <xdr:clientData/>
  </xdr:twoCellAnchor>
  <xdr:twoCellAnchor editAs="oneCell">
    <xdr:from>
      <xdr:col>18</xdr:col>
      <xdr:colOff>571500</xdr:colOff>
      <xdr:row>7</xdr:row>
      <xdr:rowOff>152400</xdr:rowOff>
    </xdr:from>
    <xdr:to>
      <xdr:col>20</xdr:col>
      <xdr:colOff>380395</xdr:colOff>
      <xdr:row>8</xdr:row>
      <xdr:rowOff>110065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FDCF007-E4BC-6E43-BDA0-3BD2BDAC1E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alphaModFix/>
        </a:blip>
        <a:srcRect l="-1851" t="-1161" r="-1851" b="1161"/>
        <a:stretch/>
      </xdr:blipFill>
      <xdr:spPr>
        <a:xfrm>
          <a:off x="18351500" y="1460500"/>
          <a:ext cx="1612295" cy="338665"/>
        </a:xfrm>
        <a:prstGeom prst="rect">
          <a:avLst/>
        </a:prstGeom>
      </xdr:spPr>
    </xdr:pic>
    <xdr:clientData/>
  </xdr:twoCellAnchor>
  <xdr:twoCellAnchor editAs="oneCell">
    <xdr:from>
      <xdr:col>5</xdr:col>
      <xdr:colOff>165100</xdr:colOff>
      <xdr:row>1</xdr:row>
      <xdr:rowOff>50800</xdr:rowOff>
    </xdr:from>
    <xdr:to>
      <xdr:col>5</xdr:col>
      <xdr:colOff>1758345</xdr:colOff>
      <xdr:row>3</xdr:row>
      <xdr:rowOff>8465</xdr:rowOff>
    </xdr:to>
    <xdr:pic>
      <xdr:nvPicPr>
        <xdr:cNvPr id="7" name="Imagem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1628A15-E69C-354A-91D1-0C732009B8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alphaModFix/>
        </a:blip>
        <a:srcRect l="-1851" t="-1161" r="-1851" b="1161"/>
        <a:stretch/>
      </xdr:blipFill>
      <xdr:spPr>
        <a:xfrm>
          <a:off x="6985000" y="241300"/>
          <a:ext cx="1612295" cy="3386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9</xdr:col>
      <xdr:colOff>12700</xdr:colOff>
      <xdr:row>16</xdr:row>
      <xdr:rowOff>114300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DF7E4333-0F7E-9C59-8DD0-553B9E5B2B03}"/>
            </a:ext>
          </a:extLst>
        </xdr:cNvPr>
        <xdr:cNvSpPr/>
      </xdr:nvSpPr>
      <xdr:spPr>
        <a:xfrm>
          <a:off x="0" y="4191000"/>
          <a:ext cx="11709400" cy="825500"/>
        </a:xfrm>
        <a:prstGeom prst="rect">
          <a:avLst/>
        </a:prstGeom>
        <a:solidFill>
          <a:srgbClr val="006FD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5760" tIns="91440" rIns="365760" bIns="91440" rtlCol="0" anchor="ctr" anchorCtr="0"/>
        <a:lstStyle/>
        <a:p>
          <a:pPr algn="l"/>
          <a:r>
            <a:rPr lang="pt-BR" sz="1600" b="1">
              <a:latin typeface="Arial" panose="020B0604020202020204" pitchFamily="34" charset="0"/>
              <a:cs typeface="Arial" panose="020B0604020202020204" pitchFamily="34" charset="0"/>
            </a:rPr>
            <a:t>Detalhes da sua carteira de FIIs</a:t>
          </a:r>
        </a:p>
      </xdr:txBody>
    </xdr:sp>
    <xdr:clientData/>
  </xdr:twoCellAnchor>
  <xdr:twoCellAnchor>
    <xdr:from>
      <xdr:col>7</xdr:col>
      <xdr:colOff>12700</xdr:colOff>
      <xdr:row>0</xdr:row>
      <xdr:rowOff>0</xdr:rowOff>
    </xdr:from>
    <xdr:to>
      <xdr:col>14</xdr:col>
      <xdr:colOff>114300</xdr:colOff>
      <xdr:row>4</xdr:row>
      <xdr:rowOff>12700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F79BDF9E-1DC5-CB2B-472C-CC5577F8DFB4}"/>
            </a:ext>
          </a:extLst>
        </xdr:cNvPr>
        <xdr:cNvSpPr/>
      </xdr:nvSpPr>
      <xdr:spPr>
        <a:xfrm>
          <a:off x="9004300" y="0"/>
          <a:ext cx="6108700" cy="774700"/>
        </a:xfrm>
        <a:prstGeom prst="rect">
          <a:avLst/>
        </a:prstGeom>
        <a:solidFill>
          <a:srgbClr val="006FD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5760" tIns="91440" rIns="365760" bIns="91440" rtlCol="0" anchor="ctr" anchorCtr="0"/>
        <a:lstStyle/>
        <a:p>
          <a:pPr algn="l"/>
          <a:r>
            <a:rPr lang="pt-BR" sz="1600" b="1">
              <a:latin typeface="Arial" panose="020B0604020202020204" pitchFamily="34" charset="0"/>
              <a:cs typeface="Arial" panose="020B0604020202020204" pitchFamily="34" charset="0"/>
            </a:rPr>
            <a:t>Composição da carteira</a:t>
          </a:r>
          <a:r>
            <a:rPr lang="pt-BR" sz="1600" b="1" baseline="0">
              <a:latin typeface="Arial" panose="020B0604020202020204" pitchFamily="34" charset="0"/>
              <a:cs typeface="Arial" panose="020B0604020202020204" pitchFamily="34" charset="0"/>
            </a:rPr>
            <a:t> por fundo</a:t>
          </a:r>
          <a:endParaRPr lang="pt-B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14</xdr:col>
      <xdr:colOff>114300</xdr:colOff>
      <xdr:row>16</xdr:row>
      <xdr:rowOff>114300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C1EB408-3E1B-4E1A-A80D-11C36CEC3C70}"/>
            </a:ext>
          </a:extLst>
        </xdr:cNvPr>
        <xdr:cNvSpPr/>
      </xdr:nvSpPr>
      <xdr:spPr>
        <a:xfrm>
          <a:off x="10515600" y="4191000"/>
          <a:ext cx="3048000" cy="830580"/>
        </a:xfrm>
        <a:prstGeom prst="rect">
          <a:avLst/>
        </a:prstGeom>
        <a:solidFill>
          <a:srgbClr val="006FD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5760" tIns="91440" rIns="365760" bIns="91440" rtlCol="0" anchor="ctr" anchorCtr="0"/>
        <a:lstStyle/>
        <a:p>
          <a:pPr algn="l"/>
          <a:r>
            <a:rPr lang="pt-BR" sz="1600" b="1">
              <a:latin typeface="Arial" panose="020B0604020202020204" pitchFamily="34" charset="0"/>
              <a:cs typeface="Arial" panose="020B0604020202020204" pitchFamily="34" charset="0"/>
            </a:rPr>
            <a:t>Compare o</a:t>
          </a:r>
          <a:r>
            <a:rPr lang="pt-BR" sz="1600" b="1" baseline="0">
              <a:latin typeface="Arial" panose="020B0604020202020204" pitchFamily="34" charset="0"/>
              <a:cs typeface="Arial" panose="020B0604020202020204" pitchFamily="34" charset="0"/>
            </a:rPr>
            <a:t> dividend yield dos FIIs</a:t>
          </a:r>
          <a:endParaRPr lang="pt-B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99060</xdr:colOff>
      <xdr:row>17</xdr:row>
      <xdr:rowOff>266700</xdr:rowOff>
    </xdr:from>
    <xdr:to>
      <xdr:col>14</xdr:col>
      <xdr:colOff>160020</xdr:colOff>
      <xdr:row>31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302538E-C6DD-098E-F971-0665F4E1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llington Carvalho" refreshedDate="45691.390523263886" createdVersion="8" refreshedVersion="8" minRefreshableVersion="3" recordCount="2265" xr:uid="{F0E5EDE4-8D42-4ED3-AB05-6988833027FE}">
  <cacheSource type="worksheet">
    <worksheetSource ref="A1:E2266" sheet="dados_oculto"/>
  </cacheSource>
  <cacheFields count="5">
    <cacheField name="Código do fundo" numFmtId="0">
      <sharedItems count="569">
        <s v="ABCP11"/>
        <s v="AFHI11"/>
        <s v="AIEC11"/>
        <s v="AJFI11"/>
        <s v="ALMI11"/>
        <s v="ALZC11"/>
        <s v="ALZC12"/>
        <s v="ALZM11"/>
        <s v="ALZR11"/>
        <s v="ALZT11"/>
        <s v="ANCR11"/>
        <s v="APTO11"/>
        <s v="APXM11"/>
        <s v="APXM12"/>
        <s v="APXR11"/>
        <s v="AROA11"/>
        <s v="ARRI11"/>
        <s v="ARRI12"/>
        <s v="ARXD11"/>
        <s v="ASMT11"/>
        <s v="ASRF11"/>
        <s v="ATCR11"/>
        <s v="ATSA11"/>
        <s v="AURB11"/>
        <s v="AZPE11"/>
        <s v="AZPL11"/>
        <s v="BARI11"/>
        <s v="BBFI11"/>
        <s v="BBFO11"/>
        <s v="BBIG11"/>
        <s v="BBIM11"/>
        <s v="BBRC11"/>
        <s v="BCIA11"/>
        <s v="BCRI11"/>
        <s v="BGRB11"/>
        <s v="BICE11"/>
        <s v="BIME11"/>
        <s v="BIPD11"/>
        <s v="BIPE11"/>
        <s v="BLCA11"/>
        <s v="BLMG11"/>
        <s v="BLMG12"/>
        <s v="BLMO11"/>
        <s v="BLOG11"/>
        <s v="BLOG12"/>
        <s v="BLUE11"/>
        <s v="BLUR11"/>
        <s v="BMII11"/>
        <s v="BMII12"/>
        <s v="BMLC11"/>
        <s v="BNFS11"/>
        <s v="BPFF11"/>
        <s v="BPML11"/>
        <s v="BRCO11"/>
        <s v="BRCR11"/>
        <s v="BRHT11"/>
        <s v="BRIM11"/>
        <s v="BRIP11"/>
        <s v="BRIX11"/>
        <s v="BRIX15"/>
        <s v="BRIX16"/>
        <s v="BROF11"/>
        <s v="BTAL11"/>
        <s v="BTCI11"/>
        <s v="BTHF11"/>
        <s v="BTHI11"/>
        <s v="BTLG11"/>
        <s v="BTML11"/>
        <s v="BTRA11"/>
        <s v="BTSG11"/>
        <s v="BTSI11"/>
        <s v="BTSI12"/>
        <s v="BTWR11"/>
        <s v="BTYU11"/>
        <s v="BVAR11"/>
        <s v="CACR11"/>
        <s v="CARE11"/>
        <s v="CBOP11"/>
        <s v="CCME11"/>
        <s v="CCRF11"/>
        <s v="CCVA11"/>
        <s v="CENU11"/>
        <s v="CEOC11"/>
        <s v="CFHI11"/>
        <s v="CFII11"/>
        <s v="CJCT11"/>
        <s v="CLIN11"/>
        <s v="CNES11"/>
        <s v="CPFF11"/>
        <s v="CPLG11"/>
        <s v="CPOF11"/>
        <s v="CPOF12"/>
        <s v="CPSH11"/>
        <s v="CPTS11"/>
        <s v="CPUR11"/>
        <s v="CPUR12"/>
        <s v="CRFF11"/>
        <s v="CTXT11"/>
        <s v="CVBI11"/>
        <s v="CXAG11"/>
        <s v="CXCE11"/>
        <s v="CXCI11"/>
        <s v="CXCO11"/>
        <s v="CXRI11"/>
        <s v="CXTL11"/>
        <s v="CYCR11"/>
        <s v="CYLD11"/>
        <s v="DAMA11"/>
        <s v="DAMA12"/>
        <s v="DAMT11B"/>
        <s v="DEVA11"/>
        <s v="DOVL11"/>
        <s v="DPRO11"/>
        <s v="DRIT11"/>
        <s v="DVFF11"/>
        <s v="DVLP11"/>
        <s v="DVLT11"/>
        <s v="EDFO11"/>
        <s v="EDGA11"/>
        <s v="EGDB11"/>
        <s v="EGYR11"/>
        <s v="ELDO11"/>
        <s v="EMET11"/>
        <s v="EQIR11"/>
        <s v="ERCR11"/>
        <s v="ERCR13"/>
        <s v="ERPA11"/>
        <s v="EURO11"/>
        <s v="EXES11"/>
        <s v="FAED11"/>
        <s v="FAMB11"/>
        <s v="FATN11"/>
        <s v="FCFL11"/>
        <s v="FIGS11"/>
        <s v="FIIB11"/>
        <s v="FIIP11"/>
        <s v="FINF11"/>
        <s v="FISC11"/>
        <s v="FISD11"/>
        <s v="FIVN11"/>
        <s v="FLCR11"/>
        <s v="FLCR12"/>
        <s v="FLFL11"/>
        <s v="FLMA11"/>
        <s v="FLNR11"/>
        <s v="FLRP11"/>
        <s v="FMOF11"/>
        <s v="FPAB11"/>
        <s v="FPNG11"/>
        <s v="FPNG12"/>
        <s v="FTCE11"/>
        <s v="FTCE12"/>
        <s v="FVPQ11"/>
        <s v="GAME11"/>
        <s v="GARE11"/>
        <s v="GARE12"/>
        <s v="GCDL11"/>
        <s v="GCFF11"/>
        <s v="GCOI11"/>
        <s v="GCRI11"/>
        <s v="GESE11B"/>
        <s v="GGRC11"/>
        <s v="GGRC12"/>
        <s v="GLOG11"/>
        <s v="GLPF11"/>
        <s v="GRUL11"/>
        <s v="GSFI11"/>
        <s v="GSFI12"/>
        <s v="GTWR11"/>
        <s v="GZIT11"/>
        <s v="HAAA11"/>
        <s v="HABT11"/>
        <s v="HBCR11"/>
        <s v="HCHG11"/>
        <s v="HCRI11"/>
        <s v="HCST11"/>
        <s v="HCST12"/>
        <s v="HCTR11"/>
        <s v="HDEL11"/>
        <s v="HDOF11"/>
        <s v="HFOF11"/>
        <s v="HFOF12"/>
        <s v="HGBL11"/>
        <s v="HGBL12"/>
        <s v="HGBS11"/>
        <s v="HGBS12"/>
        <s v="HGCR11"/>
        <s v="HGFF11"/>
        <s v="HGIC11"/>
        <s v="HGLG11"/>
        <s v="HGPO11"/>
        <s v="HGRE11"/>
        <s v="HGRU11"/>
        <s v="HILG11"/>
        <s v="HLOG11"/>
        <s v="HOFC11"/>
        <s v="HOSI11"/>
        <s v="HPDP11"/>
        <s v="HRDF11"/>
        <s v="HREC11"/>
        <s v="HRES11"/>
        <s v="HSAF11"/>
        <s v="HSLG11"/>
        <s v="HSML11"/>
        <s v="HSRE11"/>
        <s v="HTMX11"/>
        <s v="HTMX12"/>
        <s v="HUCG11"/>
        <s v="HUSC11"/>
        <s v="HUSI11"/>
        <s v="IBBP11"/>
        <s v="IBBP12"/>
        <s v="IBCR11"/>
        <s v="ICNE11"/>
        <s v="ICRI11"/>
        <s v="IDFI11"/>
        <s v="IDGR11"/>
        <s v="IDUA11"/>
        <s v="INDE11"/>
        <s v="INDE12"/>
        <s v="INLG11"/>
        <s v="INRD11"/>
        <s v="IRDM11"/>
        <s v="IRIM11"/>
        <s v="ISCJ11"/>
        <s v="ISCJ12"/>
        <s v="ITIP11"/>
        <s v="ITIT11"/>
        <s v="ITRI11"/>
        <s v="IVCI11"/>
        <s v="JASC11"/>
        <s v="JBFO11"/>
        <s v="JCCJ11"/>
        <s v="JCIN11"/>
        <s v="JFLL11"/>
        <s v="JPPA11"/>
        <s v="JPPC11"/>
        <s v="JSAF11"/>
        <s v="JSCR11"/>
        <s v="JSRE11"/>
        <s v="JTPR11"/>
        <s v="KCRE11"/>
        <s v="KEVE11"/>
        <s v="KFEN11"/>
        <s v="KFOF11"/>
        <s v="KISU11"/>
        <s v="KIVO11"/>
        <s v="KNCR11"/>
        <s v="KNCR12"/>
        <s v="KNHF11"/>
        <s v="KNHY11"/>
        <s v="KNIP11"/>
        <s v="KNRE11"/>
        <s v="KNRI11"/>
        <s v="KNSC11"/>
        <s v="KNUQ11"/>
        <s v="KORE11"/>
        <s v="LASC11"/>
        <s v="LFTT11"/>
        <s v="LGCP12"/>
        <s v="LIFE11"/>
        <s v="LKDV11"/>
        <s v="LLAO11"/>
        <s v="LPLP11"/>
        <s v="LRDI11"/>
        <s v="LSPA11"/>
        <s v="LTMT11"/>
        <s v="LVBI11"/>
        <s v="MALL11"/>
        <s v="MALL12"/>
        <s v="MANA11"/>
        <s v="MAXR11"/>
        <s v="MCCI11"/>
        <s v="MCEM11"/>
        <s v="MCLO11"/>
        <s v="MCRE11"/>
        <s v="MFAI11"/>
        <s v="MFCR11"/>
        <s v="MFII11"/>
        <s v="MGHT11"/>
        <s v="MGRI11"/>
        <s v="MINT11"/>
        <s v="MMVE11"/>
        <s v="MMVE12"/>
        <s v="MTOF11"/>
        <s v="MXRF11"/>
        <s v="NAVT11"/>
        <s v="NCHB11"/>
        <s v="NCRI11"/>
        <s v="NEWL11"/>
        <s v="NEWL12"/>
        <s v="NEWU11"/>
        <s v="NSLU11"/>
        <s v="NVHO11"/>
        <s v="NVIF11"/>
        <s v="OBAL11"/>
        <s v="OBAL15"/>
        <s v="OBAL16"/>
        <s v="OCRE11"/>
        <s v="OGHY11"/>
        <s v="OPTM11"/>
        <s v="OUFF11"/>
        <s v="OUJP11"/>
        <s v="OULG11"/>
        <s v="PABY11"/>
        <s v="PATA11"/>
        <s v="PATC11"/>
        <s v="PATL11"/>
        <s v="PBLV11"/>
        <s v="PEMA11"/>
        <s v="PLCR11"/>
        <s v="PLRI11"/>
        <s v="PMFO11"/>
        <s v="PMFO12"/>
        <s v="PMIS11"/>
        <s v="PMIS12"/>
        <s v="PNCR11"/>
        <s v="PNDL11"/>
        <s v="PNPR11"/>
        <s v="PNRC11"/>
        <s v="PORD11"/>
        <s v="PQAG11"/>
        <s v="PQDP11"/>
        <s v="PRSN11"/>
        <s v="PRSV11"/>
        <s v="PRSV12"/>
        <s v="PULV11"/>
        <s v="PVBI11"/>
        <s v="QAGR11"/>
        <s v="RBDS11"/>
        <s v="RBED11"/>
        <s v="RBFF11"/>
        <s v="RBHG11"/>
        <s v="RBHY11"/>
        <s v="RBIR11"/>
        <s v="RBLG11"/>
        <s v="RBOP11"/>
        <s v="RBRD11"/>
        <s v="RBRF11"/>
        <s v="RBRI11"/>
        <s v="RBRL11"/>
        <s v="RBRM11"/>
        <s v="RBRP11"/>
        <s v="RBRR11"/>
        <s v="RBRS11"/>
        <s v="RBRX11"/>
        <s v="RBRY11"/>
        <s v="RBTS11"/>
        <s v="RBVA11"/>
        <s v="RBVO11"/>
        <s v="RCFA11"/>
        <s v="RCFF11"/>
        <s v="RCRB11"/>
        <s v="RDLI11"/>
        <s v="RECD11"/>
        <s v="RECM11"/>
        <s v="RECR11"/>
        <s v="RECT11"/>
        <s v="RECX11"/>
        <s v="REIT11"/>
        <s v="RELG11"/>
        <s v="RENV11"/>
        <s v="RENV12"/>
        <s v="REON11"/>
        <s v="RFOF11"/>
        <s v="RINV11"/>
        <s v="RINV12"/>
        <s v="RMAI11"/>
        <s v="RNDP11"/>
        <s v="RNGO11"/>
        <s v="ROOF11"/>
        <s v="RPRI11"/>
        <s v="RRCI11"/>
        <s v="RSPD11"/>
        <s v="RTEL16"/>
        <s v="RVBI11"/>
        <s v="RZAK11"/>
        <s v="RZAT11"/>
        <s v="RZAT12"/>
        <s v="RZLC11"/>
        <s v="RZTR11"/>
        <s v="RZZR11"/>
        <s v="RZZR12"/>
        <s v="RZZV11"/>
        <s v="SADI11"/>
        <s v="SAIC11"/>
        <s v="SAPI11"/>
        <s v="SARE11"/>
        <s v="SCPF11"/>
        <s v="SEED13"/>
        <s v="SEQR11"/>
        <s v="SFND11"/>
        <s v="SHDP11"/>
        <s v="SHOP11"/>
        <s v="SHOP12"/>
        <s v="SHPH11"/>
        <s v="SHSO11"/>
        <s v="SJAU11"/>
        <s v="SMRE11"/>
        <s v="SMRE12"/>
        <s v="SNCI11"/>
        <s v="SNEL11"/>
        <s v="SNFF11"/>
        <s v="SNFF12"/>
        <s v="SNLG11"/>
        <s v="SNME11"/>
        <s v="SOFF11"/>
        <s v="SOLR11"/>
        <s v="SPAF11"/>
        <s v="SPDE11"/>
        <s v="SPGM11"/>
        <s v="SPGM15"/>
        <s v="SPGM16"/>
        <s v="SPMO11"/>
        <s v="SPTW11"/>
        <s v="SPXS11"/>
        <s v="SRVD11"/>
        <s v="STRX11"/>
        <s v="TCIN11"/>
        <s v="TCIN12"/>
        <s v="TCIN15"/>
        <s v="TCPF11"/>
        <s v="TELM11"/>
        <s v="TEPP11"/>
        <s v="TGAR11"/>
        <s v="TJKB11"/>
        <s v="TJKB12"/>
        <s v="TMPS11"/>
        <s v="TOPP11"/>
        <s v="TORD11"/>
        <s v="TRBL11"/>
        <s v="TRNT11"/>
        <s v="TRXB11"/>
        <s v="TRXB12"/>
        <s v="TRXF11"/>
        <s v="TRXY11"/>
        <s v="TSER11"/>
        <s v="TSER12"/>
        <s v="TSNC11"/>
        <s v="TVRI11"/>
        <s v="URHF11"/>
        <s v="URPR11"/>
        <s v="VCJR11"/>
        <s v="VCRI11"/>
        <s v="VCRR11"/>
        <s v="VERE11"/>
        <s v="VGHF11"/>
        <s v="VGII11"/>
        <s v="VGIP11"/>
        <s v="VGIR11"/>
        <s v="VGIR12"/>
        <s v="VGRI11"/>
        <s v="VGRI12"/>
        <s v="VIDS11"/>
        <s v="VIFI11"/>
        <s v="VILG11"/>
        <s v="VINO11"/>
        <s v="VISC11"/>
        <s v="VIUR11"/>
        <s v="VJFD11"/>
        <s v="VLJS11"/>
        <s v="VOTS11"/>
        <s v="VPSI11"/>
        <s v="VRTA11"/>
        <s v="VRTM11"/>
        <s v="VRTM12"/>
        <s v="VSHO11"/>
        <s v="VSLH11"/>
        <s v="VTLT11"/>
        <s v="VTPL11"/>
        <s v="VVCO11"/>
        <s v="VVCO12"/>
        <s v="VVCR11"/>
        <s v="VVMR11"/>
        <s v="VVRI11"/>
        <s v="VXXV11"/>
        <s v="WHGR11"/>
        <s v="WHGR12"/>
        <s v="WPLZ11"/>
        <s v="WSEC11"/>
        <s v="WTSP11"/>
        <s v="WTSP12"/>
        <s v="XBXO11"/>
        <s v="XPCI11"/>
        <s v="XPCM11"/>
        <s v="XPIN11"/>
        <s v="XPLG11"/>
        <s v="XPML11"/>
        <s v="XPML12"/>
        <s v="XPPR11"/>
        <s v="XPSF11"/>
        <s v="YEES11"/>
        <s v="YUFI11"/>
        <s v="ZAGH11"/>
        <s v="ZAGH12"/>
        <s v="ZAVC11"/>
        <s v="ZAVC12"/>
        <s v="ZAVI11"/>
        <s v="ZIFI11"/>
        <s v="AFHI12" u="1"/>
        <s v="ARXD12" u="1"/>
        <s v="ASMT12" u="1"/>
        <s v="BBFI11B" u="1"/>
        <s v="BCFF11" u="1"/>
        <s v="BICR11" u="1"/>
        <s v="BPML12" u="1"/>
        <s v="BPRP11" u="1"/>
        <s v="BRCO12" u="1"/>
        <s v="BRLA11" u="1"/>
        <s v="BTLG12" u="1"/>
        <s v="BZLI11" u="1"/>
        <s v="CCME12" u="1"/>
        <s v="CPSH12" u="1"/>
        <s v="CTXT12" u="1"/>
        <s v="CXCE11B" u="1"/>
        <s v="EQIR12" u="1"/>
        <s v="EVBI11" u="1"/>
        <s v="EVBI12" u="1"/>
        <s v="FAED12" u="1"/>
        <s v="FAMB11B" u="1"/>
        <s v="FAMB12B" u="1"/>
        <s v="FAOE11" u="1"/>
        <s v="FAOE12" u="1"/>
        <s v="FATN12" u="1"/>
        <s v="FIIP11B" u="1"/>
        <s v="GALG12" u="1"/>
        <s v="HSML12" u="1"/>
        <s v="JASC12" u="1"/>
        <s v="JSAF12" u="1"/>
        <s v="KIVO12" u="1"/>
        <s v="KNHF12" u="1"/>
        <s v="KNHY12" u="1"/>
        <s v="KNRI12" u="1"/>
        <s v="LGCP11" u="1"/>
        <s v="LIFE12" u="1"/>
        <s v="LPLP12" u="1"/>
        <s v="LUGG11" u="1"/>
        <s v="LVBI12" u="1"/>
        <s v="MCHY11" u="1"/>
        <s v="MFAI12" u="1"/>
        <s v="MFII12" u="1"/>
        <s v="MXRF12" u="1"/>
        <s v="OCRE12" u="1"/>
        <s v="OGHY12" u="1"/>
        <s v="ONEF11" u="1"/>
        <s v="OURE11" u="1"/>
        <s v="PQDP12" u="1"/>
        <s v="PVBI12" u="1"/>
        <s v="RBHG12" u="1"/>
        <s v="RBRR12" u="1"/>
        <s v="RBRX12" u="1"/>
        <s v="RBVA12" u="1"/>
        <s v="RPRI12" u="1"/>
        <s v="RVBI12" u="1"/>
        <s v="RZTR12" u="1"/>
        <s v="SAIC11B" u="1"/>
        <s v="SIGR11" u="1"/>
        <s v="SNEL12" u="1"/>
        <s v="SNLG12" u="1"/>
        <s v="SOLR12" u="1"/>
        <s v="SPXS12" u="1"/>
        <s v="TGAR12" u="1"/>
        <s v="TRBL12" u="1"/>
        <s v="TRXF12" u="1"/>
        <s v="VGHF12" u="1"/>
        <s v="VISC12" u="1"/>
        <s v="VVCR12" u="1"/>
        <s v="WPLZ12" u="1"/>
        <s v="XPLG12" u="1"/>
      </sharedItems>
    </cacheField>
    <cacheField name="Nome do fundo" numFmtId="0">
      <sharedItems/>
    </cacheField>
    <cacheField name="Segmento" numFmtId="0">
      <sharedItems count="15">
        <s v="Shoppings"/>
        <s v="TVM"/>
        <s v="Lajes Corporativas"/>
        <s v="Multicategoria"/>
        <s v="Outros"/>
        <s v="Híbrido"/>
        <s v="Residencial"/>
        <s v="Logística"/>
        <s v="Hospital"/>
        <s v="Hotel"/>
        <s v="Educacional"/>
        <s v="Logistica" u="1"/>
        <s v="Agências" u="1"/>
        <s v="Não" u="1"/>
        <s v="-" u="1"/>
      </sharedItems>
    </cacheField>
    <cacheField name="Dividend Yield (%)" numFmtId="2">
      <sharedItems containsMixedTypes="1" containsNumber="1" minValue="0" maxValue="45952.380952"/>
    </cacheField>
    <cacheField name="Ano" numFmtId="0">
      <sharedItems containsSemiMixedTypes="0" containsString="0" containsNumber="1" containsInteger="1" minValue="2019" maxValue="2024" count="6">
        <n v="2020"/>
        <n v="2021"/>
        <n v="2022"/>
        <n v="2023"/>
        <n v="2024"/>
        <n v="201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65">
  <r>
    <x v="0"/>
    <s v="FII Fortaleza"/>
    <x v="0"/>
    <n v="2.9723797328999999"/>
    <x v="0"/>
  </r>
  <r>
    <x v="1"/>
    <s v="Af Invest Cri FII Rec Imob"/>
    <x v="1"/>
    <s v="-"/>
    <x v="0"/>
  </r>
  <r>
    <x v="2"/>
    <s v="Autonomy Edifícios Corporativos FI Imobiliário - F"/>
    <x v="2"/>
    <s v="-"/>
    <x v="0"/>
  </r>
  <r>
    <x v="3"/>
    <s v="Aj Malls FII"/>
    <x v="1"/>
    <s v="-"/>
    <x v="0"/>
  </r>
  <r>
    <x v="4"/>
    <s v="Torre Almirante FII"/>
    <x v="2"/>
    <n v="0"/>
    <x v="0"/>
  </r>
  <r>
    <x v="5"/>
    <s v="Alianza Crédito FII"/>
    <x v="1"/>
    <s v="-"/>
    <x v="0"/>
  </r>
  <r>
    <x v="6"/>
    <s v="Alianza Crédito FII"/>
    <x v="1"/>
    <s v="-"/>
    <x v="0"/>
  </r>
  <r>
    <x v="7"/>
    <s v="Alianza Multiestratégia FII"/>
    <x v="1"/>
    <s v="-"/>
    <x v="0"/>
  </r>
  <r>
    <x v="8"/>
    <s v="Alianza Trust Renda Imob FII"/>
    <x v="3"/>
    <n v="4.4321153233999997"/>
    <x v="0"/>
  </r>
  <r>
    <x v="9"/>
    <s v="Alianza Titulos Imobiliarios FII"/>
    <x v="1"/>
    <n v="4.2591191611000001"/>
    <x v="0"/>
  </r>
  <r>
    <x v="10"/>
    <s v="Ancar Ic FII"/>
    <x v="0"/>
    <s v="-"/>
    <x v="0"/>
  </r>
  <r>
    <x v="11"/>
    <s v="Navi Residencial FII"/>
    <x v="1"/>
    <s v="-"/>
    <x v="0"/>
  </r>
  <r>
    <x v="12"/>
    <s v="Apex Malls FII"/>
    <x v="1"/>
    <s v="-"/>
    <x v="0"/>
  </r>
  <r>
    <x v="13"/>
    <s v="Apex Malls FII"/>
    <x v="1"/>
    <s v="-"/>
    <x v="0"/>
  </r>
  <r>
    <x v="14"/>
    <s v="Apex Realty FII Resp Limitada"/>
    <x v="1"/>
    <s v="-"/>
    <x v="0"/>
  </r>
  <r>
    <x v="15"/>
    <s v="Aroeira 333 Renda Log FII"/>
    <x v="4"/>
    <s v="-"/>
    <x v="0"/>
  </r>
  <r>
    <x v="16"/>
    <s v="Open K Recebiveis FII"/>
    <x v="1"/>
    <n v="6.0627687983999996"/>
    <x v="0"/>
  </r>
  <r>
    <x v="17"/>
    <s v="Open K Recebiveis FII"/>
    <x v="5"/>
    <s v="-"/>
    <x v="0"/>
  </r>
  <r>
    <x v="18"/>
    <s v="ARX Dover Recebíveis FII"/>
    <x v="4"/>
    <s v="-"/>
    <x v="0"/>
  </r>
  <r>
    <x v="19"/>
    <s v="Asa Metropolis FII"/>
    <x v="4"/>
    <s v="-"/>
    <x v="0"/>
  </r>
  <r>
    <x v="20"/>
    <s v="Asa Retrofits I FII FII"/>
    <x v="1"/>
    <s v="-"/>
    <x v="0"/>
  </r>
  <r>
    <x v="21"/>
    <s v="Haz FII"/>
    <x v="1"/>
    <s v="-"/>
    <x v="0"/>
  </r>
  <r>
    <x v="22"/>
    <s v="Hedge Atrium Shopping Santo An"/>
    <x v="0"/>
    <n v="0.59258175433000004"/>
    <x v="0"/>
  </r>
  <r>
    <x v="23"/>
    <s v="Alianza Urban Hub Renda FII"/>
    <x v="3"/>
    <s v="-"/>
    <x v="0"/>
  </r>
  <r>
    <x v="24"/>
    <s v="Az Quest Panorama Crédito Estruturado FII Resp Lim"/>
    <x v="1"/>
    <s v="-"/>
    <x v="0"/>
  </r>
  <r>
    <x v="25"/>
    <s v="Az Quest Panorama Logística FII - Resp Limitada-Ún"/>
    <x v="1"/>
    <s v="-"/>
    <x v="0"/>
  </r>
  <r>
    <x v="26"/>
    <s v="FII Vbi Rend Imob I - FII"/>
    <x v="1"/>
    <n v="8.5083074675999999"/>
    <x v="0"/>
  </r>
  <r>
    <x v="27"/>
    <s v="FII BB Progressivo"/>
    <x v="1"/>
    <n v="9.6691155007000003"/>
    <x v="0"/>
  </r>
  <r>
    <x v="28"/>
    <s v="FII BB Fof"/>
    <x v="1"/>
    <s v="-"/>
    <x v="0"/>
  </r>
  <r>
    <x v="29"/>
    <s v="BB Premium Malls FI Imobiliário"/>
    <x v="1"/>
    <s v="-"/>
    <x v="0"/>
  </r>
  <r>
    <x v="30"/>
    <s v="BB Recebiveis Imobiliarios - FII"/>
    <x v="1"/>
    <s v="-"/>
    <x v="0"/>
  </r>
  <r>
    <x v="31"/>
    <s v="FII BB Renda Corporativa"/>
    <x v="1"/>
    <n v="8.0500651195999993"/>
    <x v="0"/>
  </r>
  <r>
    <x v="32"/>
    <s v="Bradesco Carteira Imobiliaria Ativa"/>
    <x v="1"/>
    <n v="5.5914972273999997"/>
    <x v="0"/>
  </r>
  <r>
    <x v="33"/>
    <s v="Banestes Recebiveis Imob FII"/>
    <x v="1"/>
    <n v="8.2611485403000007"/>
    <x v="0"/>
  </r>
  <r>
    <x v="34"/>
    <s v="Bgr B32 FI Imobiliário"/>
    <x v="1"/>
    <s v="-"/>
    <x v="0"/>
  </r>
  <r>
    <x v="35"/>
    <s v="Brio Credito Estruturado - FII"/>
    <x v="1"/>
    <s v="-"/>
    <x v="0"/>
  </r>
  <r>
    <x v="36"/>
    <s v="Brio Multiestratégia - FII"/>
    <x v="1"/>
    <s v="-"/>
    <x v="0"/>
  </r>
  <r>
    <x v="37"/>
    <s v="Brio Real Estate IV - FII"/>
    <x v="1"/>
    <s v="-"/>
    <x v="0"/>
  </r>
  <r>
    <x v="38"/>
    <s v="Brio Real Estate V FI Imobiliário"/>
    <x v="5"/>
    <s v="-"/>
    <x v="0"/>
  </r>
  <r>
    <x v="39"/>
    <s v="Catuaí Vbi Triple A FII"/>
    <x v="2"/>
    <s v="-"/>
    <x v="0"/>
  </r>
  <r>
    <x v="40"/>
    <s v="Bluemacaw Logística Fundo de I"/>
    <x v="1"/>
    <s v="-"/>
    <x v="0"/>
  </r>
  <r>
    <x v="41"/>
    <s v="Bluemacaw Logística Fundo de I"/>
    <x v="1"/>
    <s v="-"/>
    <x v="0"/>
  </r>
  <r>
    <x v="42"/>
    <s v="Vbi Office Fund II - FII"/>
    <x v="2"/>
    <s v="-"/>
    <x v="0"/>
  </r>
  <r>
    <x v="43"/>
    <s v="Bluecap Log FII"/>
    <x v="1"/>
    <s v="-"/>
    <x v="0"/>
  </r>
  <r>
    <x v="44"/>
    <s v="Bluecap Log FII"/>
    <x v="1"/>
    <s v="-"/>
    <x v="0"/>
  </r>
  <r>
    <x v="45"/>
    <s v="FI Imobiliário Macam Shopping"/>
    <x v="0"/>
    <s v="-"/>
    <x v="0"/>
  </r>
  <r>
    <x v="46"/>
    <s v="FII - Blue Recebíveis Imobiliá"/>
    <x v="1"/>
    <s v="-"/>
    <x v="0"/>
  </r>
  <r>
    <x v="47"/>
    <s v="FII Brasilio Machado"/>
    <x v="1"/>
    <s v="-"/>
    <x v="0"/>
  </r>
  <r>
    <x v="48"/>
    <s v="FII Brasilio Machado"/>
    <x v="1"/>
    <s v="-"/>
    <x v="0"/>
  </r>
  <r>
    <x v="49"/>
    <s v="Bm Brascan Lajes Corporativas FII"/>
    <x v="2"/>
    <n v="6.5056376361000003"/>
    <x v="0"/>
  </r>
  <r>
    <x v="50"/>
    <s v="Banrisul Novas Fronteiras - FII"/>
    <x v="1"/>
    <n v="8.3256953003999996"/>
    <x v="0"/>
  </r>
  <r>
    <x v="51"/>
    <s v="FI Imobiliario Brasil Plural A"/>
    <x v="1"/>
    <n v="6.0172143975000001"/>
    <x v="0"/>
  </r>
  <r>
    <x v="52"/>
    <s v="FI Imobiliario BTG Pa"/>
    <x v="6"/>
    <n v="1.4279642549"/>
    <x v="0"/>
  </r>
  <r>
    <x v="53"/>
    <s v="Bresco Logística FI Imobiliário"/>
    <x v="7"/>
    <n v="4.0735569364000002"/>
    <x v="0"/>
  </r>
  <r>
    <x v="54"/>
    <s v="BTG Pactual Corporate Office Fund FII"/>
    <x v="1"/>
    <n v="4.9586734095000002"/>
    <x v="0"/>
  </r>
  <r>
    <x v="55"/>
    <s v="FII BR Hoteis"/>
    <x v="1"/>
    <s v="-"/>
    <x v="0"/>
  </r>
  <r>
    <x v="56"/>
    <s v="FII Brio Real Estate II"/>
    <x v="1"/>
    <s v="-"/>
    <x v="0"/>
  </r>
  <r>
    <x v="57"/>
    <s v="Brio Real Estate III FII"/>
    <x v="1"/>
    <s v="-"/>
    <x v="0"/>
  </r>
  <r>
    <x v="58"/>
    <s v="Brix FI Imobiliário - Responsabilidade Limitada"/>
    <x v="1"/>
    <s v="-"/>
    <x v="0"/>
  </r>
  <r>
    <x v="59"/>
    <s v="Brix FI Imobiliário - Responsabilidade Limitada"/>
    <x v="1"/>
    <s v="-"/>
    <x v="0"/>
  </r>
  <r>
    <x v="60"/>
    <s v="Brix FI Imobiliário - Responsabilidade Limitada"/>
    <x v="1"/>
    <s v="-"/>
    <x v="0"/>
  </r>
  <r>
    <x v="61"/>
    <s v="Brpr Corporate Offices FII"/>
    <x v="1"/>
    <s v="-"/>
    <x v="0"/>
  </r>
  <r>
    <x v="62"/>
    <s v="FII BTG Pactual Agro Logística"/>
    <x v="1"/>
    <s v="-"/>
    <x v="0"/>
  </r>
  <r>
    <x v="63"/>
    <s v="FII BTG Pactual Crédito Imobil"/>
    <x v="1"/>
    <n v="7.3228553867999997"/>
    <x v="0"/>
  </r>
  <r>
    <x v="64"/>
    <s v="BTG Pactual Re Hf FII FII Resp Limitada"/>
    <x v="1"/>
    <s v="-"/>
    <x v="0"/>
  </r>
  <r>
    <x v="65"/>
    <s v="BTG Hotéis FII FII Senior"/>
    <x v="1"/>
    <n v="1.3155294438"/>
    <x v="0"/>
  </r>
  <r>
    <x v="66"/>
    <s v="BTG Pactual Logistica FII"/>
    <x v="1"/>
    <n v="5.3639565635000004"/>
    <x v="0"/>
  </r>
  <r>
    <x v="67"/>
    <s v="Barra Malls FI Imobiliário"/>
    <x v="1"/>
    <s v="-"/>
    <x v="0"/>
  </r>
  <r>
    <x v="68"/>
    <s v="FII BTG Pactual Terras Agrícol"/>
    <x v="1"/>
    <s v="-"/>
    <x v="0"/>
  </r>
  <r>
    <x v="69"/>
    <s v="Btsp I FII"/>
    <x v="7"/>
    <s v="-"/>
    <x v="0"/>
  </r>
  <r>
    <x v="70"/>
    <s v="Btsp II FII"/>
    <x v="1"/>
    <s v="-"/>
    <x v="0"/>
  </r>
  <r>
    <x v="71"/>
    <s v="Btsp II FII"/>
    <x v="1"/>
    <s v="-"/>
    <x v="0"/>
  </r>
  <r>
    <x v="72"/>
    <s v="Btowers FII"/>
    <x v="4"/>
    <s v="-"/>
    <x v="0"/>
  </r>
  <r>
    <x v="73"/>
    <s v="BTG Pactual You Inc. Desenv Imob FII Resp Limitada"/>
    <x v="5"/>
    <s v="-"/>
    <x v="0"/>
  </r>
  <r>
    <x v="74"/>
    <s v="FI Imobiliario Brasil"/>
    <x v="1"/>
    <s v="-"/>
    <x v="0"/>
  </r>
  <r>
    <x v="75"/>
    <s v="Cartesia Recebíveis Imob - FII"/>
    <x v="1"/>
    <s v="-"/>
    <x v="0"/>
  </r>
  <r>
    <x v="76"/>
    <s v="Brazilian Graveyard FII"/>
    <x v="1"/>
    <n v="0.95559885969000002"/>
    <x v="0"/>
  </r>
  <r>
    <x v="77"/>
    <s v="Castello Branco Office Park FII Responsabilidade L"/>
    <x v="2"/>
    <n v="5.8213378492999999"/>
    <x v="0"/>
  </r>
  <r>
    <x v="78"/>
    <s v="FII Canuma Capital Mult"/>
    <x v="1"/>
    <s v="-"/>
    <x v="0"/>
  </r>
  <r>
    <x v="79"/>
    <s v="Rbr Cri - FII"/>
    <x v="1"/>
    <s v="-"/>
    <x v="0"/>
  </r>
  <r>
    <x v="80"/>
    <s v="Canuma Capital Renda Varejo FII Resp Limitada"/>
    <x v="1"/>
    <s v="-"/>
    <x v="0"/>
  </r>
  <r>
    <x v="81"/>
    <s v="Cenu - FII"/>
    <x v="1"/>
    <s v="-"/>
    <x v="0"/>
  </r>
  <r>
    <x v="82"/>
    <s v="Ceo Cyrela Commercial Properties FII"/>
    <x v="4"/>
    <n v="6.3707418429000002"/>
    <x v="0"/>
  </r>
  <r>
    <x v="83"/>
    <s v="Cf2 FI Imobiliário"/>
    <x v="1"/>
    <s v="-"/>
    <x v="0"/>
  </r>
  <r>
    <x v="84"/>
    <s v="Cf3 FI Imob"/>
    <x v="1"/>
    <s v="-"/>
    <x v="0"/>
  </r>
  <r>
    <x v="85"/>
    <s v="Cidade Jardim Continental Towe"/>
    <x v="1"/>
    <n v="0"/>
    <x v="0"/>
  </r>
  <r>
    <x v="86"/>
    <s v="Clave Índices de Preços FII"/>
    <x v="1"/>
    <s v="-"/>
    <x v="0"/>
  </r>
  <r>
    <x v="87"/>
    <s v="Cenesp FII"/>
    <x v="1"/>
    <n v="3.1091381754"/>
    <x v="0"/>
  </r>
  <r>
    <x v="88"/>
    <s v="Capitania Reit Fof - FII"/>
    <x v="4"/>
    <n v="4.38"/>
    <x v="0"/>
  </r>
  <r>
    <x v="89"/>
    <s v="Capitânia Logística FII"/>
    <x v="7"/>
    <s v="-"/>
    <x v="0"/>
  </r>
  <r>
    <x v="90"/>
    <s v="Capitânia Office FII FII Resp Limitada"/>
    <x v="2"/>
    <s v="-"/>
    <x v="0"/>
  </r>
  <r>
    <x v="91"/>
    <s v="Capitânia Office FII FII Resp Limitada"/>
    <x v="1"/>
    <s v="-"/>
    <x v="0"/>
  </r>
  <r>
    <x v="92"/>
    <s v="Capitânia Shoppings FI Imobiliário - Responsabilid"/>
    <x v="1"/>
    <s v="-"/>
    <x v="0"/>
  </r>
  <r>
    <x v="93"/>
    <s v="Capitania Securities II FII"/>
    <x v="1"/>
    <n v="7.5690270882000004"/>
    <x v="0"/>
  </r>
  <r>
    <x v="94"/>
    <s v="Hbc II FII"/>
    <x v="1"/>
    <s v="-"/>
    <x v="0"/>
  </r>
  <r>
    <x v="95"/>
    <s v="Hbc II FII"/>
    <x v="1"/>
    <s v="-"/>
    <x v="0"/>
  </r>
  <r>
    <x v="96"/>
    <s v="Caixa Rio Bravo Fundo de FII I"/>
    <x v="1"/>
    <n v="5.3762440703000003"/>
    <x v="0"/>
  </r>
  <r>
    <x v="97"/>
    <s v="Fdo Abc Plaza Imobiliario"/>
    <x v="1"/>
    <n v="7.7237685350999996"/>
    <x v="0"/>
  </r>
  <r>
    <x v="98"/>
    <s v="FII Vbi Cri"/>
    <x v="5"/>
    <n v="8.7846889951999998"/>
    <x v="0"/>
  </r>
  <r>
    <x v="99"/>
    <s v="FI Imobiliá"/>
    <x v="4"/>
    <s v="-"/>
    <x v="0"/>
  </r>
  <r>
    <x v="100"/>
    <s v="FII Caixa Cedae"/>
    <x v="1"/>
    <n v="8.9531017899999998"/>
    <x v="0"/>
  </r>
  <r>
    <x v="101"/>
    <s v="FII Caixa Carteira Imobiliária-1"/>
    <x v="1"/>
    <s v="-"/>
    <x v="0"/>
  </r>
  <r>
    <x v="102"/>
    <s v="FI Imobiliá"/>
    <x v="1"/>
    <s v="-"/>
    <x v="0"/>
  </r>
  <r>
    <x v="103"/>
    <s v="Caixa Rio Bravo Fundo de FII"/>
    <x v="1"/>
    <n v="9.5061040678000008"/>
    <x v="0"/>
  </r>
  <r>
    <x v="104"/>
    <s v="FII Caixa Seq Logistica Renda"/>
    <x v="7"/>
    <n v="1.9652991785"/>
    <x v="0"/>
  </r>
  <r>
    <x v="105"/>
    <s v="Cyrela Crédito - FII"/>
    <x v="1"/>
    <s v="-"/>
    <x v="0"/>
  </r>
  <r>
    <x v="106"/>
    <s v="Cyrela Desenvolvimento Logísti"/>
    <x v="1"/>
    <s v="-"/>
    <x v="0"/>
  </r>
  <r>
    <x v="107"/>
    <s v="Dama FII Resp Limitada-Unica"/>
    <x v="4"/>
    <s v="-"/>
    <x v="0"/>
  </r>
  <r>
    <x v="108"/>
    <s v="Dama FII Resp Limitada-Unica"/>
    <x v="1"/>
    <s v="-"/>
    <x v="0"/>
  </r>
  <r>
    <x v="109"/>
    <s v="FII Diamante"/>
    <x v="1"/>
    <s v="-"/>
    <x v="0"/>
  </r>
  <r>
    <x v="110"/>
    <s v="Devant Recebíveis Imobiliários"/>
    <x v="1"/>
    <s v="-"/>
    <x v="0"/>
  </r>
  <r>
    <x v="111"/>
    <s v="Dovel FI Imobiliário - Responsabilidade Limitada"/>
    <x v="1"/>
    <s v="-"/>
    <x v="0"/>
  </r>
  <r>
    <x v="112"/>
    <s v="Devant Properties FII"/>
    <x v="1"/>
    <s v="-"/>
    <x v="0"/>
  </r>
  <r>
    <x v="113"/>
    <s v="FII Multigestao Renda Comercia"/>
    <x v="1"/>
    <n v="3.0847457626999999"/>
    <x v="0"/>
  </r>
  <r>
    <x v="114"/>
    <s v="FII - Devant Fof Imobiliários"/>
    <x v="1"/>
    <s v="-"/>
    <x v="0"/>
  </r>
  <r>
    <x v="115"/>
    <s v="Speciale Real Est Dev FII"/>
    <x v="1"/>
    <s v="-"/>
    <x v="0"/>
  </r>
  <r>
    <x v="116"/>
    <s v="Speciale Real Estate Development II FII Resp Limit"/>
    <x v="1"/>
    <s v="-"/>
    <x v="0"/>
  </r>
  <r>
    <x v="117"/>
    <s v="FII Edificio Ourinvest"/>
    <x v="1"/>
    <n v="6.4511097920999996"/>
    <x v="0"/>
  </r>
  <r>
    <x v="118"/>
    <s v="Edificio Galeria FII"/>
    <x v="2"/>
    <n v="2.9245757049000001"/>
    <x v="0"/>
  </r>
  <r>
    <x v="119"/>
    <s v="FII de Desenv de Escritorios Boutique Resp Limitad"/>
    <x v="2"/>
    <s v="-"/>
    <x v="0"/>
  </r>
  <r>
    <x v="120"/>
    <s v="Energy Resort Fundo de Investi"/>
    <x v="1"/>
    <s v="-"/>
    <x v="0"/>
  </r>
  <r>
    <x v="121"/>
    <s v="Eldorado FII"/>
    <x v="1"/>
    <s v="-"/>
    <x v="0"/>
  </r>
  <r>
    <x v="122"/>
    <s v="Emet Mult FII Resp Limitada"/>
    <x v="1"/>
    <s v="-"/>
    <x v="0"/>
  </r>
  <r>
    <x v="123"/>
    <s v="Eqi Recebíveis Imobiliários FII"/>
    <x v="6"/>
    <s v="-"/>
    <x v="0"/>
  </r>
  <r>
    <x v="124"/>
    <s v="Estoque Residencial e Comercia Senior"/>
    <x v="1"/>
    <s v="-"/>
    <x v="0"/>
  </r>
  <r>
    <x v="125"/>
    <s v="Estoque Residencial e Comercia Subordinada Mezanin"/>
    <x v="1"/>
    <s v="-"/>
    <x v="0"/>
  </r>
  <r>
    <x v="126"/>
    <s v="Europa 105 - FII"/>
    <x v="1"/>
    <s v="-"/>
    <x v="0"/>
  </r>
  <r>
    <x v="127"/>
    <s v="FII Europar"/>
    <x v="1"/>
    <n v="4.1232680362999998"/>
    <x v="0"/>
  </r>
  <r>
    <x v="128"/>
    <s v="Exes FII"/>
    <x v="1"/>
    <s v="-"/>
    <x v="0"/>
  </r>
  <r>
    <x v="129"/>
    <s v="Anhanguera Educacional FII"/>
    <x v="1"/>
    <n v="5.3967893481000004"/>
    <x v="0"/>
  </r>
  <r>
    <x v="130"/>
    <s v="Edificio Almirante Barroso FII"/>
    <x v="1"/>
    <n v="7.9624314819000004"/>
    <x v="0"/>
  </r>
  <r>
    <x v="131"/>
    <s v="FI Imobiliário Athena"/>
    <x v="1"/>
    <s v="-"/>
    <x v="0"/>
  </r>
  <r>
    <x v="132"/>
    <s v="FI Imobiliário - FII"/>
    <x v="4"/>
    <n v="4.6854344564000003"/>
    <x v="0"/>
  </r>
  <r>
    <x v="133"/>
    <s v="General Shopping Ativo e Renda"/>
    <x v="1"/>
    <n v="4.0881217351999997"/>
    <x v="0"/>
  </r>
  <r>
    <x v="134"/>
    <s v="FII Industrial do Brasil"/>
    <x v="1"/>
    <n v="4.9055405619999997"/>
    <x v="0"/>
  </r>
  <r>
    <x v="135"/>
    <s v="Rb Capital Renda I FII"/>
    <x v="1"/>
    <n v="11.111913859"/>
    <x v="0"/>
  </r>
  <r>
    <x v="136"/>
    <s v="Infra Real Estate FII"/>
    <x v="1"/>
    <s v="-"/>
    <x v="0"/>
  </r>
  <r>
    <x v="137"/>
    <s v="FI Imobiliário Sc 401"/>
    <x v="1"/>
    <n v="0"/>
    <x v="0"/>
  </r>
  <r>
    <x v="138"/>
    <s v="FII São Domingos"/>
    <x v="2"/>
    <s v="-"/>
    <x v="0"/>
  </r>
  <r>
    <x v="139"/>
    <s v="Vida Nova - FII"/>
    <x v="4"/>
    <n v="0"/>
    <x v="0"/>
  </r>
  <r>
    <x v="140"/>
    <s v="Faria Lima Cap Rec Imobi I FII"/>
    <x v="1"/>
    <s v="-"/>
    <x v="0"/>
  </r>
  <r>
    <x v="141"/>
    <s v="Faria Lima Cap Rec Imobi I FII"/>
    <x v="2"/>
    <s v="-"/>
    <x v="0"/>
  </r>
  <r>
    <x v="142"/>
    <s v="Vbi Tr Faria Lima 4440 FII"/>
    <x v="2"/>
    <s v="-"/>
    <x v="0"/>
  </r>
  <r>
    <x v="143"/>
    <s v="Continental Square Faeria Lima"/>
    <x v="1"/>
    <n v="2.1176470587999998"/>
    <x v="0"/>
  </r>
  <r>
    <x v="144"/>
    <s v="Floriano FII"/>
    <x v="1"/>
    <s v="-"/>
    <x v="0"/>
  </r>
  <r>
    <x v="145"/>
    <s v="Hedge Floripa Shopping FII"/>
    <x v="1"/>
    <n v="3.5366363471"/>
    <x v="0"/>
  </r>
  <r>
    <x v="146"/>
    <s v="FII Memorial Office"/>
    <x v="1"/>
    <n v="0.63787133224000003"/>
    <x v="0"/>
  </r>
  <r>
    <x v="147"/>
    <s v="FII Projeto Agua Branca"/>
    <x v="4"/>
    <n v="5.4054054053999998"/>
    <x v="0"/>
  </r>
  <r>
    <x v="148"/>
    <s v="FII Pedra Negra Renda Imobiliária"/>
    <x v="1"/>
    <s v="-"/>
    <x v="0"/>
  </r>
  <r>
    <x v="149"/>
    <s v="FII Pedra Negra Renda Imobiliária"/>
    <x v="1"/>
    <s v="-"/>
    <x v="0"/>
  </r>
  <r>
    <x v="150"/>
    <s v="Opportunity FII"/>
    <x v="4"/>
    <s v="-"/>
    <x v="0"/>
  </r>
  <r>
    <x v="151"/>
    <s v="Opportunity FII"/>
    <x v="1"/>
    <s v="-"/>
    <x v="0"/>
  </r>
  <r>
    <x v="152"/>
    <s v="FII Via Parque Shopping - FII"/>
    <x v="1"/>
    <n v="2.4673025270000002"/>
    <x v="0"/>
  </r>
  <r>
    <x v="153"/>
    <s v="FII Guardian Mult Imob I"/>
    <x v="1"/>
    <s v="-"/>
    <x v="0"/>
  </r>
  <r>
    <x v="154"/>
    <s v="FII Guardian Logística"/>
    <x v="1"/>
    <s v="-"/>
    <x v="0"/>
  </r>
  <r>
    <x v="155"/>
    <s v="FII Guardian Logística"/>
    <x v="1"/>
    <s v="-"/>
    <x v="0"/>
  </r>
  <r>
    <x v="156"/>
    <s v="Galapagos Desenvolvimento Logístico FII Responsabi"/>
    <x v="1"/>
    <s v="-"/>
    <x v="0"/>
  </r>
  <r>
    <x v="157"/>
    <s v="Galapagos Fundo de Fundos FII"/>
    <x v="1"/>
    <s v="-"/>
    <x v="0"/>
  </r>
  <r>
    <x v="158"/>
    <s v="Galapagos Special Oport FII"/>
    <x v="1"/>
    <s v="-"/>
    <x v="0"/>
  </r>
  <r>
    <x v="159"/>
    <s v="Galapagos Rec Imob - FII"/>
    <x v="1"/>
    <s v="-"/>
    <x v="0"/>
  </r>
  <r>
    <x v="160"/>
    <s v="FII General Severiano"/>
    <x v="4"/>
    <s v="-"/>
    <x v="0"/>
  </r>
  <r>
    <x v="161"/>
    <s v="Ggr Covepi Renda FII"/>
    <x v="7"/>
    <n v="5.7390146471000003"/>
    <x v="0"/>
  </r>
  <r>
    <x v="162"/>
    <s v="Ggr Covepi Renda FII"/>
    <x v="1"/>
    <s v="-"/>
    <x v="0"/>
  </r>
  <r>
    <x v="163"/>
    <s v="Genial Logística FII"/>
    <x v="7"/>
    <s v="-"/>
    <x v="0"/>
  </r>
  <r>
    <x v="164"/>
    <s v="Galapagos Feeder Logistico Fun de Inv Imo Resp Lim"/>
    <x v="7"/>
    <s v="-"/>
    <x v="0"/>
  </r>
  <r>
    <x v="165"/>
    <s v="Icatu Vanguarda Gru Log FII Resp Limitada-Única"/>
    <x v="7"/>
    <s v="-"/>
    <x v="0"/>
  </r>
  <r>
    <x v="166"/>
    <s v="General Shopping e Outlets do"/>
    <x v="0"/>
    <n v="5.6689186991999999E-2"/>
    <x v="0"/>
  </r>
  <r>
    <x v="167"/>
    <s v="General Shopping e Outlets do"/>
    <x v="0"/>
    <s v="-"/>
    <x v="0"/>
  </r>
  <r>
    <x v="168"/>
    <s v="FII Green Towers"/>
    <x v="2"/>
    <n v="7.0581616237000002"/>
    <x v="0"/>
  </r>
  <r>
    <x v="169"/>
    <s v="Gazit Malls FI Imobiliário"/>
    <x v="0"/>
    <s v="-"/>
    <x v="0"/>
  </r>
  <r>
    <x v="170"/>
    <s v="Hedge AAA FII"/>
    <x v="2"/>
    <s v="-"/>
    <x v="0"/>
  </r>
  <r>
    <x v="171"/>
    <s v="Habitat II - FII"/>
    <x v="1"/>
    <n v="9.8780791241999992"/>
    <x v="0"/>
  </r>
  <r>
    <x v="172"/>
    <s v="FII Hbc Renda Urbana"/>
    <x v="4"/>
    <s v="-"/>
    <x v="0"/>
  </r>
  <r>
    <x v="173"/>
    <s v="Hectare Recebíveis High Grade"/>
    <x v="4"/>
    <s v="-"/>
    <x v="0"/>
  </r>
  <r>
    <x v="174"/>
    <s v="Hospital da Criança FII"/>
    <x v="8"/>
    <n v="6.9356450620999999"/>
    <x v="0"/>
  </r>
  <r>
    <x v="175"/>
    <s v="Hectare Desen Stud Housing FII"/>
    <x v="4"/>
    <s v="-"/>
    <x v="0"/>
  </r>
  <r>
    <x v="176"/>
    <s v="Hectare Desen Stud Housing FII"/>
    <x v="4"/>
    <s v="-"/>
    <x v="0"/>
  </r>
  <r>
    <x v="177"/>
    <s v="Hectare Ce FII"/>
    <x v="1"/>
    <n v="14.318840579"/>
    <x v="0"/>
  </r>
  <r>
    <x v="178"/>
    <s v="Hedge Desenvolvimento Logístic"/>
    <x v="7"/>
    <s v="-"/>
    <x v="0"/>
  </r>
  <r>
    <x v="179"/>
    <s v="Hedge Paladin Design Offices F"/>
    <x v="2"/>
    <s v="-"/>
    <x v="0"/>
  </r>
  <r>
    <x v="180"/>
    <s v="Hedge Top Fofii 3 FII"/>
    <x v="1"/>
    <n v="7.0148897205000003"/>
    <x v="0"/>
  </r>
  <r>
    <x v="181"/>
    <s v="Hedge Top Fofii 3 FII"/>
    <x v="1"/>
    <s v="-"/>
    <x v="0"/>
  </r>
  <r>
    <x v="182"/>
    <s v="Hedge Brasil Logístico Industrial FII de Resp Limi"/>
    <x v="7"/>
    <s v="-"/>
    <x v="0"/>
  </r>
  <r>
    <x v="183"/>
    <s v="Hedge Brasil Logístico Industrial FII de Resp Limi"/>
    <x v="7"/>
    <s v="-"/>
    <x v="0"/>
  </r>
  <r>
    <x v="184"/>
    <s v="Hedge Brasil Shopping FII"/>
    <x v="0"/>
    <n v="2.6625138149000001"/>
    <x v="0"/>
  </r>
  <r>
    <x v="185"/>
    <s v="Hedge Brasil Shopping FII"/>
    <x v="0"/>
    <s v="-"/>
    <x v="0"/>
  </r>
  <r>
    <x v="186"/>
    <s v="Pátria Recebíveis Imobiliários FII Responsabilidad"/>
    <x v="1"/>
    <n v="5.0019179132999998"/>
    <x v="0"/>
  </r>
  <r>
    <x v="187"/>
    <s v="Patria Imobiliario Fof FII Resp Limitada"/>
    <x v="1"/>
    <n v="6.3001145474999998"/>
    <x v="0"/>
  </r>
  <r>
    <x v="188"/>
    <s v="Hgi Créditos Imobiliários FII"/>
    <x v="1"/>
    <s v="-"/>
    <x v="0"/>
  </r>
  <r>
    <x v="189"/>
    <s v="Pátria Log FI Imobiliário Respo"/>
    <x v="7"/>
    <n v="4.4699810098999997"/>
    <x v="0"/>
  </r>
  <r>
    <x v="190"/>
    <s v="Patria Prime Offices FII Resp Limitada"/>
    <x v="2"/>
    <n v="4.9082238617999998"/>
    <x v="0"/>
  </r>
  <r>
    <x v="191"/>
    <s v="Pátria Escritórios FII Responsabilidade Limitada"/>
    <x v="2"/>
    <n v="4.1488929513999997"/>
    <x v="0"/>
  </r>
  <r>
    <x v="192"/>
    <s v="Pátria Renda Urbana FII Resp Ltda"/>
    <x v="3"/>
    <n v="6.1716345071000003"/>
    <x v="0"/>
  </r>
  <r>
    <x v="193"/>
    <s v="Hire Log I - FII"/>
    <x v="3"/>
    <s v="-"/>
    <x v="0"/>
  </r>
  <r>
    <x v="194"/>
    <s v="Hedge Logistica FII"/>
    <x v="7"/>
    <n v="6.7792615867999997"/>
    <x v="0"/>
  </r>
  <r>
    <x v="195"/>
    <s v="Hedge Office Income Fundo de I"/>
    <x v="2"/>
    <n v="6.4185853748000001"/>
    <x v="0"/>
  </r>
  <r>
    <x v="196"/>
    <s v="FII Housi"/>
    <x v="3"/>
    <s v="-"/>
    <x v="0"/>
  </r>
  <r>
    <x v="197"/>
    <s v="Hedge Sh Parque Dom Pedro FII"/>
    <x v="0"/>
    <n v="2.3761684284000002"/>
    <x v="0"/>
  </r>
  <r>
    <x v="198"/>
    <s v="Hedge Realty Development FII"/>
    <x v="3"/>
    <s v="-"/>
    <x v="0"/>
  </r>
  <r>
    <x v="199"/>
    <s v="Hedge Recebíveis Imobiliários"/>
    <x v="1"/>
    <s v="-"/>
    <x v="0"/>
  </r>
  <r>
    <x v="200"/>
    <s v="Hire Residencial I FII"/>
    <x v="6"/>
    <s v="-"/>
    <x v="0"/>
  </r>
  <r>
    <x v="201"/>
    <s v="Hsi Ativos Financeiros - FII"/>
    <x v="1"/>
    <s v="-"/>
    <x v="0"/>
  </r>
  <r>
    <x v="202"/>
    <s v="Hsi Logística FII"/>
    <x v="7"/>
    <s v="-"/>
    <x v="0"/>
  </r>
  <r>
    <x v="203"/>
    <s v="Hsi Malls FI Imobilia"/>
    <x v="0"/>
    <n v="3.5151900748"/>
    <x v="0"/>
  </r>
  <r>
    <x v="204"/>
    <s v="Hsi Renda Imobiliaria FII"/>
    <x v="3"/>
    <s v="-"/>
    <x v="0"/>
  </r>
  <r>
    <x v="205"/>
    <s v="Hotel Maxinvest FII"/>
    <x v="9"/>
    <n v="0.93972063379000004"/>
    <x v="0"/>
  </r>
  <r>
    <x v="206"/>
    <s v="Hotel Maxinvest FII"/>
    <x v="9"/>
    <s v="-"/>
    <x v="0"/>
  </r>
  <r>
    <x v="207"/>
    <s v="FI Imobiliá"/>
    <x v="8"/>
    <s v="-"/>
    <x v="0"/>
  </r>
  <r>
    <x v="208"/>
    <s v="FII Hospital Unimed Sul Capixaba"/>
    <x v="8"/>
    <n v="3.0783938814999998"/>
    <x v="0"/>
  </r>
  <r>
    <x v="209"/>
    <s v="Husi FI Imo"/>
    <x v="8"/>
    <s v="-"/>
    <x v="0"/>
  </r>
  <r>
    <x v="210"/>
    <s v="Cl Única Resp Limitada Invista Brazilian Business"/>
    <x v="7"/>
    <s v="-"/>
    <x v="0"/>
  </r>
  <r>
    <x v="211"/>
    <s v="Cl Única Resp Limitada Invista Brazilian Business"/>
    <x v="7"/>
    <s v="-"/>
    <x v="0"/>
  </r>
  <r>
    <x v="212"/>
    <s v="FII de Cri Integral Brei"/>
    <x v="1"/>
    <s v="-"/>
    <x v="0"/>
  </r>
  <r>
    <x v="213"/>
    <s v="Ícone - FI Imobiliário Responsa"/>
    <x v="6"/>
    <s v="-"/>
    <x v="0"/>
  </r>
  <r>
    <x v="214"/>
    <s v="Itaú Crédito Imobiliário IPCA FII"/>
    <x v="1"/>
    <s v="-"/>
    <x v="0"/>
  </r>
  <r>
    <x v="215"/>
    <s v="FII de Unidades Autônomas"/>
    <x v="3"/>
    <s v="-"/>
    <x v="0"/>
  </r>
  <r>
    <x v="216"/>
    <s v="FII de Unidades Autônomas II"/>
    <x v="3"/>
    <s v="-"/>
    <x v="0"/>
  </r>
  <r>
    <x v="217"/>
    <s v="FI Imobiliário de Unidades Autô"/>
    <x v="6"/>
    <s v="-"/>
    <x v="0"/>
  </r>
  <r>
    <x v="218"/>
    <s v="Inter Desenvolvimento FII Responsabilidade Limitad"/>
    <x v="6"/>
    <s v="-"/>
    <x v="0"/>
  </r>
  <r>
    <x v="219"/>
    <s v="Inter Desenvolvimento FII Responsabilidade Limitad"/>
    <x v="6"/>
    <s v="-"/>
    <x v="0"/>
  </r>
  <r>
    <x v="220"/>
    <s v="Inter Logístico FI Imobiliário"/>
    <x v="7"/>
    <n v="4.0186190719999999"/>
    <x v="0"/>
  </r>
  <r>
    <x v="221"/>
    <s v="Inter Residence FI Imobiliário"/>
    <x v="6"/>
    <n v="3.9839983886999999"/>
    <x v="0"/>
  </r>
  <r>
    <x v="222"/>
    <s v="Iridium Recebiveis Imobiliario"/>
    <x v="1"/>
    <n v="8.1354251127000001"/>
    <x v="0"/>
  </r>
  <r>
    <x v="223"/>
    <s v="Iridium FI"/>
    <x v="3"/>
    <s v="-"/>
    <x v="0"/>
  </r>
  <r>
    <x v="224"/>
    <s v="Invista Scj FII Senior"/>
    <x v="1"/>
    <s v="-"/>
    <x v="0"/>
  </r>
  <r>
    <x v="225"/>
    <s v="Invista Scj FII Subordinada"/>
    <x v="1"/>
    <s v="-"/>
    <x v="0"/>
  </r>
  <r>
    <x v="226"/>
    <s v="Itip FII"/>
    <x v="1"/>
    <s v="-"/>
    <x v="0"/>
  </r>
  <r>
    <x v="227"/>
    <s v="Itit FII"/>
    <x v="1"/>
    <s v="-"/>
    <x v="0"/>
  </r>
  <r>
    <x v="228"/>
    <s v="Itaú Total Return FII"/>
    <x v="1"/>
    <s v="-"/>
    <x v="0"/>
  </r>
  <r>
    <x v="229"/>
    <s v="Icatu Vanguarda Cred Imob FII Resp Limitada-Única"/>
    <x v="4"/>
    <s v="-"/>
    <x v="0"/>
  </r>
  <r>
    <x v="230"/>
    <s v="Jasc Renda Var Essen FII - FII"/>
    <x v="3"/>
    <s v="-"/>
    <x v="0"/>
  </r>
  <r>
    <x v="231"/>
    <s v="Jbfo Fof FI-Cotação U"/>
    <x v="1"/>
    <s v="-"/>
    <x v="0"/>
  </r>
  <r>
    <x v="232"/>
    <s v="JHSF Cap Cidade Jardim FII"/>
    <x v="1"/>
    <s v="-"/>
    <x v="0"/>
  </r>
  <r>
    <x v="233"/>
    <s v="Fof JHSF Capital Inst FII"/>
    <x v="1"/>
    <s v="-"/>
    <x v="0"/>
  </r>
  <r>
    <x v="234"/>
    <s v="Jfl Living FII"/>
    <x v="6"/>
    <s v="-"/>
    <x v="0"/>
  </r>
  <r>
    <x v="235"/>
    <s v="Jpp Capital Receb. Imob. FII"/>
    <x v="1"/>
    <n v="7.0622704215000001"/>
    <x v="0"/>
  </r>
  <r>
    <x v="236"/>
    <s v="Jpp Capital FI. Imo"/>
    <x v="3"/>
    <s v="-"/>
    <x v="0"/>
  </r>
  <r>
    <x v="237"/>
    <s v="Js Ativos Financeiros Fundo de"/>
    <x v="1"/>
    <s v="-"/>
    <x v="0"/>
  </r>
  <r>
    <x v="238"/>
    <s v="Js Recebíveis Imobiliários FI I"/>
    <x v="1"/>
    <s v="-"/>
    <x v="0"/>
  </r>
  <r>
    <x v="239"/>
    <s v="Js Real Estate Multigestão-FII"/>
    <x v="3"/>
    <n v="4.6268290689000002"/>
    <x v="0"/>
  </r>
  <r>
    <x v="240"/>
    <s v="Jt Prev FII Desenvolvimento Habitacional-Única"/>
    <x v="6"/>
    <s v="-"/>
    <x v="0"/>
  </r>
  <r>
    <x v="241"/>
    <s v="Kinea Creditas FII"/>
    <x v="1"/>
    <s v="-"/>
    <x v="0"/>
  </r>
  <r>
    <x v="242"/>
    <s v="Even II Kinea Fundo de Investi"/>
    <x v="6"/>
    <s v="-"/>
    <x v="0"/>
  </r>
  <r>
    <x v="243"/>
    <s v="Kinea Fênix FI Imobiliário Resp"/>
    <x v="1"/>
    <s v="-"/>
    <x v="0"/>
  </r>
  <r>
    <x v="244"/>
    <s v="Fundo de FI Imobiliário Kinea"/>
    <x v="1"/>
    <n v="3.9304897313999998"/>
    <x v="0"/>
  </r>
  <r>
    <x v="245"/>
    <s v="Kilima FIC de Fundos Imobiliários Suno 30 Responsa"/>
    <x v="1"/>
    <s v="-"/>
    <x v="0"/>
  </r>
  <r>
    <x v="246"/>
    <s v="Kilima Volkano Recebíveis Imobiliários FI Imobiliá"/>
    <x v="1"/>
    <s v="-"/>
    <x v="0"/>
  </r>
  <r>
    <x v="247"/>
    <s v="Kinea Rendimentos Imobiliários Fundo de Investimen"/>
    <x v="1"/>
    <n v="3.9813759027"/>
    <x v="0"/>
  </r>
  <r>
    <x v="248"/>
    <s v="Kinea Rendimentos Imobiliários Fundo de Investimen"/>
    <x v="1"/>
    <s v="-"/>
    <x v="0"/>
  </r>
  <r>
    <x v="249"/>
    <s v="Kinea Hedge Fund FII - Resp Limitada"/>
    <x v="3"/>
    <s v="-"/>
    <x v="0"/>
  </r>
  <r>
    <x v="250"/>
    <s v="Kinea High Yield Cri FII"/>
    <x v="4"/>
    <n v="6.9346477437000003"/>
    <x v="0"/>
  </r>
  <r>
    <x v="251"/>
    <s v="Kinea Indices de Preços FI Imob"/>
    <x v="1"/>
    <n v="7.3472874839999998"/>
    <x v="0"/>
  </r>
  <r>
    <x v="252"/>
    <s v="Kinea II Real Estate Equity"/>
    <x v="6"/>
    <n v="0.2161995478"/>
    <x v="0"/>
  </r>
  <r>
    <x v="253"/>
    <s v="Kinea Renda Imobiliária FII FI"/>
    <x v="4"/>
    <n v="4.0873176660999997"/>
    <x v="0"/>
  </r>
  <r>
    <x v="254"/>
    <s v="Kinea Securities FI Imobiliário"/>
    <x v="1"/>
    <s v="-"/>
    <x v="0"/>
  </r>
  <r>
    <x v="255"/>
    <s v="Kinea Unique Hy CDI FII"/>
    <x v="1"/>
    <s v="-"/>
    <x v="0"/>
  </r>
  <r>
    <x v="256"/>
    <s v="Kinea Oportunidades Real Estate FII - Resp Limitad"/>
    <x v="4"/>
    <s v="-"/>
    <x v="0"/>
  </r>
  <r>
    <x v="257"/>
    <s v="Legatus Shoppings FII"/>
    <x v="0"/>
    <s v="-"/>
    <x v="0"/>
  </r>
  <r>
    <x v="258"/>
    <s v="Loft II FII Classe A"/>
    <x v="6"/>
    <s v="-"/>
    <x v="0"/>
  </r>
  <r>
    <x v="259"/>
    <s v="Inter Logístico FI Imobiliário"/>
    <x v="7"/>
    <s v="-"/>
    <x v="0"/>
  </r>
  <r>
    <x v="260"/>
    <s v="Life Capital Partners FII"/>
    <x v="3"/>
    <s v="-"/>
    <x v="0"/>
  </r>
  <r>
    <x v="261"/>
    <s v="FII Development V1"/>
    <x v="3"/>
    <s v="-"/>
    <x v="0"/>
  </r>
  <r>
    <x v="262"/>
    <s v="Bs2 Allinvestments FII-Subordina"/>
    <x v="3"/>
    <s v="-"/>
    <x v="0"/>
  </r>
  <r>
    <x v="263"/>
    <s v="Lago da Pedra FII"/>
    <x v="6"/>
    <s v="-"/>
    <x v="0"/>
  </r>
  <r>
    <x v="264"/>
    <s v="FII Leblon Realty Desenvolvime"/>
    <x v="3"/>
    <s v="-"/>
    <x v="0"/>
  </r>
  <r>
    <x v="265"/>
    <s v="Leste Riva Equity Preferencial I FII"/>
    <x v="6"/>
    <s v="-"/>
    <x v="0"/>
  </r>
  <r>
    <x v="266"/>
    <s v="Speciale Blue Real Asset FII"/>
    <x v="6"/>
    <s v="-"/>
    <x v="0"/>
  </r>
  <r>
    <x v="267"/>
    <s v="Vbi Logistico FI Imobiliario"/>
    <x v="4"/>
    <n v="5.3320689240999997"/>
    <x v="0"/>
  </r>
  <r>
    <x v="268"/>
    <s v="Genial Malls FII"/>
    <x v="0"/>
    <n v="3.4252031225000001"/>
    <x v="0"/>
  </r>
  <r>
    <x v="269"/>
    <s v="Genial Malls FII"/>
    <x v="0"/>
    <s v="-"/>
    <x v="0"/>
  </r>
  <r>
    <x v="270"/>
    <s v="Manatí Capital Hedge Fund FII"/>
    <x v="3"/>
    <s v="-"/>
    <x v="0"/>
  </r>
  <r>
    <x v="271"/>
    <s v="Max Retail FII"/>
    <x v="4"/>
    <n v="5.6368868417"/>
    <x v="0"/>
  </r>
  <r>
    <x v="272"/>
    <s v="Mauá Capital Recebíveis Imobil"/>
    <x v="1"/>
    <n v="6.5139207257000002"/>
    <x v="0"/>
  </r>
  <r>
    <x v="273"/>
    <s v="Mérito Cemitérios FII - FI"/>
    <x v="4"/>
    <s v="-"/>
    <x v="0"/>
  </r>
  <r>
    <x v="274"/>
    <s v="Mauá Capital Logística FI Imobiliário - Responsabi"/>
    <x v="7"/>
    <s v="-"/>
    <x v="0"/>
  </r>
  <r>
    <x v="275"/>
    <s v="Mauá Capital Real Estate FII"/>
    <x v="1"/>
    <s v="-"/>
    <x v="0"/>
  </r>
  <r>
    <x v="276"/>
    <s v="Merito Fundos e Acoes Imo FII"/>
    <x v="3"/>
    <s v="-"/>
    <x v="0"/>
  </r>
  <r>
    <x v="277"/>
    <s v="Mérito Recebíveis Imobiliários FII"/>
    <x v="3"/>
    <s v="-"/>
    <x v="0"/>
  </r>
  <r>
    <x v="278"/>
    <s v="Merito Desenvolvimento Imobiliario FII"/>
    <x v="3"/>
    <n v="9.3081857055999997"/>
    <x v="0"/>
  </r>
  <r>
    <x v="279"/>
    <s v="FII Mogno Hotéis"/>
    <x v="3"/>
    <s v="-"/>
    <x v="0"/>
  </r>
  <r>
    <x v="280"/>
    <s v="Mogno Properties FII"/>
    <x v="3"/>
    <s v="-"/>
    <x v="0"/>
  </r>
  <r>
    <x v="281"/>
    <s v="FII Mint Educacional"/>
    <x v="10"/>
    <s v="-"/>
    <x v="0"/>
  </r>
  <r>
    <x v="282"/>
    <s v="Maresias FI Imobiliário"/>
    <x v="3"/>
    <s v="-"/>
    <x v="0"/>
  </r>
  <r>
    <x v="283"/>
    <s v="Maresias FI Imobiliário"/>
    <x v="3"/>
    <s v="-"/>
    <x v="0"/>
  </r>
  <r>
    <x v="284"/>
    <s v="Alianza Multioffices - Fundo D"/>
    <x v="3"/>
    <s v="-"/>
    <x v="0"/>
  </r>
  <r>
    <x v="285"/>
    <s v="Maxi Renda FII"/>
    <x v="3"/>
    <n v="6.5761258042000001"/>
    <x v="0"/>
  </r>
  <r>
    <x v="286"/>
    <s v="Navi Imobiliário Total Return"/>
    <x v="1"/>
    <s v="-"/>
    <x v="0"/>
  </r>
  <r>
    <x v="287"/>
    <s v="FII Nch Brasil Receb. Imob."/>
    <x v="1"/>
    <s v="-"/>
    <x v="0"/>
  </r>
  <r>
    <x v="288"/>
    <s v="Navi Cred Imob - FII"/>
    <x v="1"/>
    <s v="-"/>
    <x v="0"/>
  </r>
  <r>
    <x v="289"/>
    <s v="Newport Logistica FI"/>
    <x v="7"/>
    <n v="5.3141536856"/>
    <x v="0"/>
  </r>
  <r>
    <x v="290"/>
    <s v="Newport Logistica FI"/>
    <x v="7"/>
    <s v="-"/>
    <x v="0"/>
  </r>
  <r>
    <x v="291"/>
    <s v="Newport Renda Urbana FII"/>
    <x v="2"/>
    <n v="31.102682387000002"/>
    <x v="0"/>
  </r>
  <r>
    <x v="292"/>
    <s v="Hosp Nossa Senhora de Lourdes"/>
    <x v="8"/>
    <n v="10.075991022"/>
    <x v="0"/>
  </r>
  <r>
    <x v="293"/>
    <s v="FII Novo Horizonte"/>
    <x v="8"/>
    <n v="6.5122935347000004"/>
    <x v="0"/>
  </r>
  <r>
    <x v="294"/>
    <s v="FII Nova I"/>
    <x v="3"/>
    <s v="-"/>
    <x v="0"/>
  </r>
  <r>
    <x v="295"/>
    <s v="Opportunity Balassiano FII Classe A"/>
    <x v="6"/>
    <s v="-"/>
    <x v="0"/>
  </r>
  <r>
    <x v="296"/>
    <s v="Opportunity Balassiano FII Classe B"/>
    <x v="6"/>
    <s v="-"/>
    <x v="0"/>
  </r>
  <r>
    <x v="297"/>
    <s v="Opportunity Balassiano FII Classe C"/>
    <x v="6"/>
    <s v="-"/>
    <x v="0"/>
  </r>
  <r>
    <x v="298"/>
    <s v="Octo FI Imobiliário Responsabilidade Limitada"/>
    <x v="1"/>
    <s v="-"/>
    <x v="0"/>
  </r>
  <r>
    <x v="299"/>
    <s v="Órama High Yield FII"/>
    <x v="1"/>
    <s v="-"/>
    <x v="0"/>
  </r>
  <r>
    <x v="300"/>
    <s v="FII Patrimonial IV"/>
    <x v="7"/>
    <s v="-"/>
    <x v="0"/>
  </r>
  <r>
    <x v="301"/>
    <s v="Ourinvest Fof FII"/>
    <x v="1"/>
    <n v="6.5021247968999996"/>
    <x v="0"/>
  </r>
  <r>
    <x v="302"/>
    <s v="Ourinvest Jpp - FII"/>
    <x v="1"/>
    <n v="6.3300623782000001"/>
    <x v="0"/>
  </r>
  <r>
    <x v="303"/>
    <s v="FII Ourinvest Logistica"/>
    <x v="7"/>
    <n v="6.2124082142999999"/>
    <x v="0"/>
  </r>
  <r>
    <x v="304"/>
    <s v="FII Panamby"/>
    <x v="3"/>
    <n v="0"/>
    <x v="0"/>
  </r>
  <r>
    <x v="305"/>
    <s v="Patagônia Capital Multiestratégia Classe de Invest"/>
    <x v="3"/>
    <s v="-"/>
    <x v="0"/>
  </r>
  <r>
    <x v="306"/>
    <s v="Pátria Edifícios Corp FII"/>
    <x v="3"/>
    <n v="2.5241941807999999"/>
    <x v="0"/>
  </r>
  <r>
    <x v="307"/>
    <s v="Pátria Logística Fundo de Inve"/>
    <x v="3"/>
    <s v="-"/>
    <x v="0"/>
  </r>
  <r>
    <x v="308"/>
    <s v="Prologis Brazil Log Vent FII"/>
    <x v="7"/>
    <s v="-"/>
    <x v="0"/>
  </r>
  <r>
    <x v="309"/>
    <s v="Performa Real Estate FII"/>
    <x v="3"/>
    <s v="-"/>
    <x v="0"/>
  </r>
  <r>
    <x v="310"/>
    <s v="Plural Recebiveis Imobiliarios Fundo de"/>
    <x v="1"/>
    <n v="4.2220404824999997"/>
    <x v="0"/>
  </r>
  <r>
    <x v="311"/>
    <s v="Polo FII - Recebiveis Imobiliarios I"/>
    <x v="1"/>
    <n v="3.96097177"/>
    <x v="0"/>
  </r>
  <r>
    <x v="312"/>
    <s v="Speciale Real Estate Fof FII"/>
    <x v="1"/>
    <s v="-"/>
    <x v="0"/>
  </r>
  <r>
    <x v="313"/>
    <s v="Speciale Real Estate Fof FII"/>
    <x v="1"/>
    <s v="-"/>
    <x v="0"/>
  </r>
  <r>
    <x v="314"/>
    <s v="Paramis Hedge Fund FII"/>
    <x v="3"/>
    <s v="-"/>
    <x v="0"/>
  </r>
  <r>
    <x v="315"/>
    <s v="Paramis Hedge Fund FII"/>
    <x v="3"/>
    <s v="-"/>
    <x v="0"/>
  </r>
  <r>
    <x v="316"/>
    <s v="Panorama Cred Residencial FII"/>
    <x v="6"/>
    <s v="-"/>
    <x v="0"/>
  </r>
  <r>
    <x v="317"/>
    <s v="Panorama Desenvolvimento Logístico - FI Imobiliári"/>
    <x v="3"/>
    <s v="-"/>
    <x v="0"/>
  </r>
  <r>
    <x v="318"/>
    <s v="Panorama Properties FII"/>
    <x v="3"/>
    <s v="-"/>
    <x v="0"/>
  </r>
  <r>
    <x v="319"/>
    <s v="Panorama Real Estate Crédito FI Imobiliário Respon"/>
    <x v="3"/>
    <s v="-"/>
    <x v="0"/>
  </r>
  <r>
    <x v="320"/>
    <s v="Polo Crédito Imobiliário FII"/>
    <x v="1"/>
    <n v="9.9869671474999997"/>
    <x v="0"/>
  </r>
  <r>
    <x v="321"/>
    <s v="Parque Anhanguera FII"/>
    <x v="7"/>
    <s v="-"/>
    <x v="0"/>
  </r>
  <r>
    <x v="322"/>
    <s v="Parque Dom Pedro Shopping Center FII"/>
    <x v="0"/>
    <n v="2.1995671105999999"/>
    <x v="0"/>
  </r>
  <r>
    <x v="323"/>
    <s v="Personale I FII"/>
    <x v="3"/>
    <n v="1.4540492377000001"/>
    <x v="0"/>
  </r>
  <r>
    <x v="324"/>
    <s v="Presidente Vargas FII"/>
    <x v="2"/>
    <n v="4.1822323462000002"/>
    <x v="0"/>
  </r>
  <r>
    <x v="325"/>
    <s v="Presidente Vargas FII"/>
    <x v="2"/>
    <s v="-"/>
    <x v="0"/>
  </r>
  <r>
    <x v="326"/>
    <s v="FI Imobiliário Rbr Crédito Pulv"/>
    <x v="1"/>
    <s v="-"/>
    <x v="0"/>
  </r>
  <r>
    <x v="327"/>
    <s v="FII Vbi Prime Properties"/>
    <x v="2"/>
    <s v="-"/>
    <x v="0"/>
  </r>
  <r>
    <x v="328"/>
    <s v="Vbi Agro FII"/>
    <x v="4"/>
    <n v="2.5808102569"/>
    <x v="0"/>
  </r>
  <r>
    <x v="329"/>
    <s v="Rb Capital Desenv Residencial"/>
    <x v="6"/>
    <n v="0"/>
    <x v="0"/>
  </r>
  <r>
    <x v="330"/>
    <s v="Rio Bravo Renda Educacional"/>
    <x v="10"/>
    <n v="6.3059640745000003"/>
    <x v="0"/>
  </r>
  <r>
    <x v="331"/>
    <s v="Rio Bravo Fundo de FII"/>
    <x v="1"/>
    <n v="7.4249041804000004"/>
    <x v="0"/>
  </r>
  <r>
    <x v="332"/>
    <s v="Rio Bravo Créd I H G FII - FII"/>
    <x v="1"/>
    <n v="4.6728944127999998"/>
    <x v="0"/>
  </r>
  <r>
    <x v="333"/>
    <s v="Rio Bravo Cred I H Y FII - FII"/>
    <x v="1"/>
    <s v="-"/>
    <x v="0"/>
  </r>
  <r>
    <x v="334"/>
    <s v="Rb Capital Desenvolvimento Residencial I"/>
    <x v="1"/>
    <s v="-"/>
    <x v="0"/>
  </r>
  <r>
    <x v="335"/>
    <s v="Rb Capital Logístico Fundo de"/>
    <x v="7"/>
    <s v="-"/>
    <x v="0"/>
  </r>
  <r>
    <x v="336"/>
    <s v="FII Mercantil do Brasil"/>
    <x v="3"/>
    <n v="7.3140794223999999"/>
    <x v="0"/>
  </r>
  <r>
    <x v="337"/>
    <s v="Rb Capital Renda II FII Resp Limitada-Única"/>
    <x v="3"/>
    <n v="21.514848427"/>
    <x v="0"/>
  </r>
  <r>
    <x v="338"/>
    <s v="Rbr Alpha Multiestratégia Real"/>
    <x v="1"/>
    <n v="6.0730115869999999"/>
    <x v="0"/>
  </r>
  <r>
    <x v="339"/>
    <s v="Rbr Desenvolvimento III FI Imo"/>
    <x v="4"/>
    <s v="-"/>
    <x v="0"/>
  </r>
  <r>
    <x v="340"/>
    <s v="Rbr Log FII"/>
    <x v="3"/>
    <s v="-"/>
    <x v="0"/>
  </r>
  <r>
    <x v="341"/>
    <s v="FII Rbr Desenvolvimento"/>
    <x v="4"/>
    <s v="-"/>
    <x v="0"/>
  </r>
  <r>
    <x v="342"/>
    <s v="FII Rbr Properties - FII"/>
    <x v="2"/>
    <n v="5.9222337124999997"/>
    <x v="0"/>
  </r>
  <r>
    <x v="343"/>
    <s v="FI Imobiliario - FII"/>
    <x v="1"/>
    <n v="5.9113221421000004"/>
    <x v="0"/>
  </r>
  <r>
    <x v="344"/>
    <s v="Rio Bravo Renda Residencial FII"/>
    <x v="3"/>
    <s v="-"/>
    <x v="0"/>
  </r>
  <r>
    <x v="345"/>
    <s v="FII Rbr Plus Mult Real Estate"/>
    <x v="4"/>
    <s v="-"/>
    <x v="0"/>
  </r>
  <r>
    <x v="346"/>
    <s v="FI Imobiliário Rbr Crédito Imob"/>
    <x v="1"/>
    <n v="6.4899598394"/>
    <x v="0"/>
  </r>
  <r>
    <x v="347"/>
    <s v="Rb Capital Tfo Situs Fundo de Investimen"/>
    <x v="3"/>
    <s v="-"/>
    <x v="0"/>
  </r>
  <r>
    <x v="348"/>
    <s v="FII Agências Caixa"/>
    <x v="4"/>
    <n v="6.5099349602999999"/>
    <x v="0"/>
  </r>
  <r>
    <x v="349"/>
    <s v="FII Crédito Imobiliário II"/>
    <x v="1"/>
    <n v="4.547335855"/>
    <x v="0"/>
  </r>
  <r>
    <x v="350"/>
    <s v="Grupo Rcfa Fundo de Investimen"/>
    <x v="3"/>
    <n v="0"/>
    <x v="0"/>
  </r>
  <r>
    <x v="351"/>
    <s v="Rbr Des Com Feeder Fof - FII"/>
    <x v="1"/>
    <s v="-"/>
    <x v="0"/>
  </r>
  <r>
    <x v="352"/>
    <s v="FI Imobiliario Rio BR"/>
    <x v="2"/>
    <n v="3.8294877968000001"/>
    <x v="0"/>
  </r>
  <r>
    <x v="353"/>
    <s v="Rbr Desenv Log I FII Resp Limitada"/>
    <x v="7"/>
    <s v="-"/>
    <x v="0"/>
  </r>
  <r>
    <x v="354"/>
    <s v="Rec Fundo de Cri Cotas Amortizáveis - FI Imobiliár"/>
    <x v="1"/>
    <s v="-"/>
    <x v="0"/>
  </r>
  <r>
    <x v="355"/>
    <s v="Rec Multiestratégia - FI Imobiliário - Responsabil"/>
    <x v="3"/>
    <s v="-"/>
    <x v="0"/>
  </r>
  <r>
    <x v="356"/>
    <s v="FII FII Rec Rec Imobiliários"/>
    <x v="1"/>
    <n v="10.351666666"/>
    <x v="0"/>
  </r>
  <r>
    <x v="357"/>
    <s v="FII FII Rec Renda Imobiliária"/>
    <x v="3"/>
    <n v="7.8375740384999997"/>
    <x v="0"/>
  </r>
  <r>
    <x v="358"/>
    <s v="FII Rec Fundo de Fundos"/>
    <x v="1"/>
    <s v="-"/>
    <x v="0"/>
  </r>
  <r>
    <x v="359"/>
    <s v="Singulare FII"/>
    <x v="1"/>
    <n v="6.4443965922000004"/>
    <x v="0"/>
  </r>
  <r>
    <x v="360"/>
    <s v="FII Rec Logistica"/>
    <x v="3"/>
    <s v="-"/>
    <x v="0"/>
  </r>
  <r>
    <x v="361"/>
    <s v="Cpv Energia FII Responsabilidade Limitada"/>
    <x v="4"/>
    <s v="-"/>
    <x v="0"/>
  </r>
  <r>
    <x v="362"/>
    <s v="Cpv Energia FII Responsabilidade Limitada"/>
    <x v="4"/>
    <s v="-"/>
    <x v="0"/>
  </r>
  <r>
    <x v="363"/>
    <s v="FII Residone"/>
    <x v="6"/>
    <s v="-"/>
    <x v="0"/>
  </r>
  <r>
    <x v="364"/>
    <s v="FII Rb Cap I Fundo de Fundos"/>
    <x v="1"/>
    <s v="-"/>
    <x v="0"/>
  </r>
  <r>
    <x v="365"/>
    <s v="Real Investor FII"/>
    <x v="1"/>
    <s v="-"/>
    <x v="0"/>
  </r>
  <r>
    <x v="366"/>
    <s v="Real Investor FII"/>
    <x v="1"/>
    <s v="-"/>
    <x v="0"/>
  </r>
  <r>
    <x v="367"/>
    <s v="Reag Mult Ativos Imobiliarios"/>
    <x v="3"/>
    <n v="0"/>
    <x v="0"/>
  </r>
  <r>
    <x v="368"/>
    <s v="FII BB Renda de Papeis Imobili"/>
    <x v="1"/>
    <n v="4.4910332111000004"/>
    <x v="0"/>
  </r>
  <r>
    <x v="369"/>
    <s v="FII Rio Negro FII"/>
    <x v="2"/>
    <n v="5.2166224579999998"/>
    <x v="0"/>
  </r>
  <r>
    <x v="370"/>
    <s v="FI Imobiliário Rooftop I"/>
    <x v="3"/>
    <s v="-"/>
    <x v="0"/>
  </r>
  <r>
    <x v="371"/>
    <s v="Rbr Prem Rec Im FII"/>
    <x v="1"/>
    <s v="-"/>
    <x v="0"/>
  </r>
  <r>
    <x v="372"/>
    <s v="Rb Capital Rec Imob FII - FII"/>
    <x v="1"/>
    <s v="-"/>
    <x v="0"/>
  </r>
  <r>
    <x v="373"/>
    <s v="Rb Capital Desenvolvimento Res"/>
    <x v="6"/>
    <s v="-"/>
    <x v="0"/>
  </r>
  <r>
    <x v="374"/>
    <s v="Brc II - FI"/>
    <x v="3"/>
    <s v="-"/>
    <x v="0"/>
  </r>
  <r>
    <x v="375"/>
    <s v="Vbi Reits Multiestratégia FII"/>
    <x v="3"/>
    <s v="-"/>
    <x v="0"/>
  </r>
  <r>
    <x v="376"/>
    <s v="Riza Akin FII - FII"/>
    <x v="1"/>
    <s v="-"/>
    <x v="0"/>
  </r>
  <r>
    <x v="377"/>
    <s v="Riza Arctium Real Estate FII"/>
    <x v="4"/>
    <n v="11.112403974999999"/>
    <x v="0"/>
  </r>
  <r>
    <x v="378"/>
    <s v="Riza Arctium Real Estate FII"/>
    <x v="4"/>
    <s v="-"/>
    <x v="0"/>
  </r>
  <r>
    <x v="379"/>
    <s v="Riza Lecci FII Resp Limitada-Cl Sênior"/>
    <x v="4"/>
    <s v="-"/>
    <x v="0"/>
  </r>
  <r>
    <x v="380"/>
    <s v="FII Riza Terrax"/>
    <x v="3"/>
    <s v="-"/>
    <x v="0"/>
  </r>
  <r>
    <x v="381"/>
    <s v="FII Brl Prop II Subordinada Mezanino"/>
    <x v="7"/>
    <s v="-"/>
    <x v="0"/>
  </r>
  <r>
    <x v="382"/>
    <s v="FII Brl Prop II Subordinada Mezanino"/>
    <x v="7"/>
    <s v="-"/>
    <x v="0"/>
  </r>
  <r>
    <x v="383"/>
    <s v="Raizz Desenv I FII - FII-Unica"/>
    <x v="7"/>
    <s v="-"/>
    <x v="0"/>
  </r>
  <r>
    <x v="384"/>
    <s v="Santander Papeis Imobiliarios"/>
    <x v="1"/>
    <n v="3.0684771131000002"/>
    <x v="0"/>
  </r>
  <r>
    <x v="385"/>
    <s v="FII Sia Corporate"/>
    <x v="2"/>
    <n v="0"/>
    <x v="0"/>
  </r>
  <r>
    <x v="386"/>
    <s v="Santander Papéis Imobiliários FII"/>
    <x v="1"/>
    <s v="-"/>
    <x v="0"/>
  </r>
  <r>
    <x v="387"/>
    <s v="Santander Renda de Alugueis Fu"/>
    <x v="3"/>
    <s v="-"/>
    <x v="0"/>
  </r>
  <r>
    <x v="388"/>
    <s v="Scp"/>
    <x v="0"/>
    <n v="2.5310218182000002"/>
    <x v="0"/>
  </r>
  <r>
    <x v="389"/>
    <s v="Hedge Seed FII Subordinada"/>
    <x v="3"/>
    <s v="-"/>
    <x v="0"/>
  </r>
  <r>
    <x v="390"/>
    <s v="Sequóia III Renda Imobiliária"/>
    <x v="3"/>
    <s v="-"/>
    <x v="0"/>
  </r>
  <r>
    <x v="391"/>
    <s v="FII São Fernando"/>
    <x v="2"/>
    <s v="-"/>
    <x v="0"/>
  </r>
  <r>
    <x v="392"/>
    <s v="Shopping Parque Dom Pedro FII"/>
    <x v="0"/>
    <s v="-"/>
    <x v="0"/>
  </r>
  <r>
    <x v="393"/>
    <s v="Mult Shoppings FII"/>
    <x v="3"/>
    <s v="-"/>
    <x v="0"/>
  </r>
  <r>
    <x v="394"/>
    <s v="Mult Shoppings FII"/>
    <x v="3"/>
    <s v="-"/>
    <x v="0"/>
  </r>
  <r>
    <x v="395"/>
    <s v="FII Shopping Patio Higienopolis"/>
    <x v="0"/>
    <n v="2.6465182765000002"/>
    <x v="0"/>
  </r>
  <r>
    <x v="396"/>
    <s v="Sh Special Opps FII"/>
    <x v="4"/>
    <s v="-"/>
    <x v="0"/>
  </r>
  <r>
    <x v="397"/>
    <s v="Sj Au Logística FII"/>
    <x v="7"/>
    <s v="-"/>
    <x v="0"/>
  </r>
  <r>
    <x v="398"/>
    <s v="FII Smart Real Estate - Resp Limitada"/>
    <x v="3"/>
    <s v="-"/>
    <x v="0"/>
  </r>
  <r>
    <x v="399"/>
    <s v="FII Smart Real Estate - Resp Limitada"/>
    <x v="3"/>
    <s v="-"/>
    <x v="0"/>
  </r>
  <r>
    <x v="400"/>
    <s v="Suno Recebíveis FII"/>
    <x v="1"/>
    <s v="-"/>
    <x v="0"/>
  </r>
  <r>
    <x v="401"/>
    <s v="Suno Energias Limpas FI Imobiliário Is"/>
    <x v="4"/>
    <s v="-"/>
    <x v="0"/>
  </r>
  <r>
    <x v="402"/>
    <s v="Suno Fundo de Fundos de Invest"/>
    <x v="1"/>
    <s v="-"/>
    <x v="0"/>
  </r>
  <r>
    <x v="403"/>
    <s v="Suno Fundo de Fundos de Invest"/>
    <x v="1"/>
    <s v="-"/>
    <x v="0"/>
  </r>
  <r>
    <x v="404"/>
    <s v="Suno Log FII"/>
    <x v="7"/>
    <s v="-"/>
    <x v="0"/>
  </r>
  <r>
    <x v="405"/>
    <s v="Suno Mult FII"/>
    <x v="3"/>
    <s v="-"/>
    <x v="0"/>
  </r>
  <r>
    <x v="406"/>
    <s v="FI Imobiliário Sofia"/>
    <x v="1"/>
    <s v="-"/>
    <x v="0"/>
  </r>
  <r>
    <x v="407"/>
    <s v="Solarium FII - FI Imo"/>
    <x v="3"/>
    <s v="-"/>
    <x v="0"/>
  </r>
  <r>
    <x v="408"/>
    <s v="Spa FII"/>
    <x v="0"/>
    <s v="-"/>
    <x v="0"/>
  </r>
  <r>
    <x v="409"/>
    <s v="Whg Finvest SP Realty FII"/>
    <x v="6"/>
    <s v="-"/>
    <x v="0"/>
  </r>
  <r>
    <x v="410"/>
    <s v="Spgm FI Imobiliário Senior"/>
    <x v="2"/>
    <s v="-"/>
    <x v="0"/>
  </r>
  <r>
    <x v="411"/>
    <s v="Spgm FI Imobiliário Subordinada"/>
    <x v="2"/>
    <s v="-"/>
    <x v="0"/>
  </r>
  <r>
    <x v="412"/>
    <s v="Spgm FI Imobiliário Subordinada"/>
    <x v="2"/>
    <s v="-"/>
    <x v="0"/>
  </r>
  <r>
    <x v="413"/>
    <s v="Supremo FI"/>
    <x v="3"/>
    <s v="-"/>
    <x v="0"/>
  </r>
  <r>
    <x v="414"/>
    <s v="SP Downtown FII"/>
    <x v="4"/>
    <n v="6.8493150685000002"/>
    <x v="0"/>
  </r>
  <r>
    <x v="415"/>
    <s v="FII Spx Syn Multiestratégia"/>
    <x v="3"/>
    <s v="-"/>
    <x v="0"/>
  </r>
  <r>
    <x v="416"/>
    <s v="Serra Verde FII"/>
    <x v="4"/>
    <s v="-"/>
    <x v="0"/>
  </r>
  <r>
    <x v="417"/>
    <s v="Starx FII"/>
    <x v="0"/>
    <s v="-"/>
    <x v="0"/>
  </r>
  <r>
    <x v="418"/>
    <s v="G5 Cidade Nova FII Senior"/>
    <x v="3"/>
    <s v="-"/>
    <x v="0"/>
  </r>
  <r>
    <x v="419"/>
    <s v="G5 Cidade Nova FII Subordinada Junior"/>
    <x v="3"/>
    <s v="-"/>
    <x v="0"/>
  </r>
  <r>
    <x v="420"/>
    <s v="G5 Cidade Nova FII Subordinada Mezanino"/>
    <x v="3"/>
    <s v="-"/>
    <x v="0"/>
  </r>
  <r>
    <x v="421"/>
    <s v="Treecorp Real Estate FII - I"/>
    <x v="3"/>
    <s v="-"/>
    <x v="0"/>
  </r>
  <r>
    <x v="422"/>
    <s v="Tellus Multiestratégia - FII FII Resp Limitada-Úni"/>
    <x v="3"/>
    <s v="-"/>
    <x v="0"/>
  </r>
  <r>
    <x v="423"/>
    <s v="Tellus Properties FII"/>
    <x v="2"/>
    <n v="5.5200360198"/>
    <x v="0"/>
  </r>
  <r>
    <x v="424"/>
    <s v="FII Tg Ativo Real"/>
    <x v="3"/>
    <n v="8.8092652913999991"/>
    <x v="0"/>
  </r>
  <r>
    <x v="425"/>
    <s v="Tjk Renda Imobiliária FII"/>
    <x v="3"/>
    <s v="-"/>
    <x v="0"/>
  </r>
  <r>
    <x v="426"/>
    <s v="Tjk Renda Imobiliária FII"/>
    <x v="3"/>
    <s v="-"/>
    <x v="0"/>
  </r>
  <r>
    <x v="427"/>
    <s v="Itaú Tempus FII"/>
    <x v="4"/>
    <s v="-"/>
    <x v="0"/>
  </r>
  <r>
    <x v="428"/>
    <s v="Rbr Top Offices FI Imobiliário Responsabilidade Li"/>
    <x v="2"/>
    <s v="-"/>
    <x v="0"/>
  </r>
  <r>
    <x v="429"/>
    <s v="Tordesilhas Ei FII"/>
    <x v="4"/>
    <s v="-"/>
    <x v="0"/>
  </r>
  <r>
    <x v="430"/>
    <s v="FII Tellus Rio Bravo Renda Log"/>
    <x v="7"/>
    <n v="4.1490999129999997"/>
    <x v="0"/>
  </r>
  <r>
    <x v="431"/>
    <s v="Torre Norte FII"/>
    <x v="2"/>
    <n v="2.7951926345000002"/>
    <x v="0"/>
  </r>
  <r>
    <x v="432"/>
    <s v="Trx Real Estate II FII"/>
    <x v="3"/>
    <s v="-"/>
    <x v="0"/>
  </r>
  <r>
    <x v="433"/>
    <s v="Trx Real Estate II FII"/>
    <x v="3"/>
    <s v="-"/>
    <x v="0"/>
  </r>
  <r>
    <x v="434"/>
    <s v="Trx Real Estate FII"/>
    <x v="3"/>
    <s v="-"/>
    <x v="0"/>
  </r>
  <r>
    <x v="435"/>
    <s v="Trx Hedge Fund FI Imobiliário - Responsabilidade L"/>
    <x v="5"/>
    <s v="-"/>
    <x v="0"/>
  </r>
  <r>
    <x v="436"/>
    <s v="Tishman Speyer Renda Corp FII"/>
    <x v="2"/>
    <s v="-"/>
    <x v="0"/>
  </r>
  <r>
    <x v="437"/>
    <s v="Tishman Speyer Renda Corp FII"/>
    <x v="2"/>
    <s v="-"/>
    <x v="0"/>
  </r>
  <r>
    <x v="438"/>
    <s v="Transinc Fundo de Invest. Imob"/>
    <x v="3"/>
    <s v="-"/>
    <x v="0"/>
  </r>
  <r>
    <x v="439"/>
    <s v="Tivio Renda Imobiliária FI Imobiliário Responsabil"/>
    <x v="3"/>
    <n v="7.5010568328999998"/>
    <x v="0"/>
  </r>
  <r>
    <x v="440"/>
    <s v="Urca Hedge Fund Estratégia Imobiliária FII Resp Li"/>
    <x v="4"/>
    <s v="-"/>
    <x v="0"/>
  </r>
  <r>
    <x v="441"/>
    <s v="Urca Prime Renda FII"/>
    <x v="1"/>
    <s v="-"/>
    <x v="0"/>
  </r>
  <r>
    <x v="442"/>
    <s v="Vectis Juros Real FII"/>
    <x v="1"/>
    <s v="-"/>
    <x v="0"/>
  </r>
  <r>
    <x v="443"/>
    <s v="Vinci Credit Securities FII"/>
    <x v="1"/>
    <s v="-"/>
    <x v="0"/>
  </r>
  <r>
    <x v="444"/>
    <s v="Vectis Renda Residencial FII"/>
    <x v="6"/>
    <s v="-"/>
    <x v="0"/>
  </r>
  <r>
    <x v="445"/>
    <s v="FII Vereda"/>
    <x v="3"/>
    <s v="-"/>
    <x v="0"/>
  </r>
  <r>
    <x v="446"/>
    <s v="Valora Hedge Fund FII"/>
    <x v="3"/>
    <s v="-"/>
    <x v="0"/>
  </r>
  <r>
    <x v="447"/>
    <s v="Valora Cri Infra II FI Imobiliá"/>
    <x v="4"/>
    <s v="-"/>
    <x v="0"/>
  </r>
  <r>
    <x v="448"/>
    <s v="Valora Cri Indice de Preco FII"/>
    <x v="1"/>
    <s v="-"/>
    <x v="0"/>
  </r>
  <r>
    <x v="449"/>
    <s v="Valora Cri CDI FII"/>
    <x v="1"/>
    <n v="4.8503262094000004"/>
    <x v="0"/>
  </r>
  <r>
    <x v="450"/>
    <s v="Valora Cri CDI FII"/>
    <x v="1"/>
    <s v="-"/>
    <x v="0"/>
  </r>
  <r>
    <x v="451"/>
    <s v="Valora Renda Imobiliária FII Resp Limitada-Única"/>
    <x v="4"/>
    <s v="-"/>
    <x v="0"/>
  </r>
  <r>
    <x v="452"/>
    <s v="Valora Renda Imobiliária FII Resp Limitada-Única"/>
    <x v="4"/>
    <s v="-"/>
    <x v="0"/>
  </r>
  <r>
    <x v="453"/>
    <s v="Vic Desenvolvimento Vintage 20/21 FII"/>
    <x v="6"/>
    <s v="-"/>
    <x v="0"/>
  </r>
  <r>
    <x v="454"/>
    <s v="Vinci Instr Finan FII - FII"/>
    <x v="1"/>
    <s v="-"/>
    <x v="0"/>
  </r>
  <r>
    <x v="455"/>
    <s v="FII Vinci Logistica"/>
    <x v="7"/>
    <n v="4.5953315155999999"/>
    <x v="0"/>
  </r>
  <r>
    <x v="456"/>
    <s v="Vinci Offices FII"/>
    <x v="3"/>
    <n v="6.0754189943999997"/>
    <x v="0"/>
  </r>
  <r>
    <x v="457"/>
    <s v="Vinci Shop Centers FII - FII"/>
    <x v="3"/>
    <n v="3.1490678759000001"/>
    <x v="0"/>
  </r>
  <r>
    <x v="458"/>
    <s v="Vinci Imoveis Urbanos FII"/>
    <x v="4"/>
    <s v="-"/>
    <x v="0"/>
  </r>
  <r>
    <x v="459"/>
    <s v="FII Jfdcam"/>
    <x v="4"/>
    <s v="-"/>
    <x v="0"/>
  </r>
  <r>
    <x v="460"/>
    <s v="Vector Lajes FII"/>
    <x v="3"/>
    <s v="-"/>
    <x v="0"/>
  </r>
  <r>
    <x v="461"/>
    <s v="Tivio Securities FI Imobiliário"/>
    <x v="1"/>
    <n v="5.0709706959999998"/>
    <x v="0"/>
  </r>
  <r>
    <x v="462"/>
    <s v="FII Polo Shopping Indaiatuba"/>
    <x v="0"/>
    <s v="-"/>
    <x v="0"/>
  </r>
  <r>
    <x v="463"/>
    <s v="Fator Verita Fundo de Investim"/>
    <x v="1"/>
    <n v="6.1027912536000004"/>
    <x v="0"/>
  </r>
  <r>
    <x v="464"/>
    <s v="Fator Veritá Multiestratégia FI"/>
    <x v="3"/>
    <s v="-"/>
    <x v="0"/>
  </r>
  <r>
    <x v="465"/>
    <s v="Fator Veritá Multiestratégia FI"/>
    <x v="3"/>
    <s v="-"/>
    <x v="0"/>
  </r>
  <r>
    <x v="466"/>
    <s v="FII Votorantim Shopping"/>
    <x v="0"/>
    <n v="1.9527879528000001"/>
    <x v="0"/>
  </r>
  <r>
    <x v="467"/>
    <s v="Versalhes Recebíveis Imobiliár"/>
    <x v="1"/>
    <s v="-"/>
    <x v="0"/>
  </r>
  <r>
    <x v="468"/>
    <s v="FII Logística"/>
    <x v="7"/>
    <n v="6.7406774011000001"/>
    <x v="0"/>
  </r>
  <r>
    <x v="469"/>
    <s v="FI Imobiliario Plus"/>
    <x v="3"/>
    <s v="-"/>
    <x v="0"/>
  </r>
  <r>
    <x v="470"/>
    <s v="V2 Edificios Corporativos FII"/>
    <x v="3"/>
    <n v="0"/>
    <x v="0"/>
  </r>
  <r>
    <x v="471"/>
    <s v="V2 Edificios Corporativos FII"/>
    <x v="3"/>
    <s v="-"/>
    <x v="0"/>
  </r>
  <r>
    <x v="472"/>
    <s v="V2 Recebíveis Imob FII"/>
    <x v="1"/>
    <n v="5.1135060766000002"/>
    <x v="0"/>
  </r>
  <r>
    <x v="473"/>
    <s v="V2 Mult Renda FI Imobiliário Responsabilidade Limi"/>
    <x v="3"/>
    <s v="-"/>
    <x v="0"/>
  </r>
  <r>
    <x v="474"/>
    <s v="V2 Renda Imobiliária FII"/>
    <x v="3"/>
    <s v="-"/>
    <x v="0"/>
  </r>
  <r>
    <x v="475"/>
    <s v="Genesis Multiestrategia FII"/>
    <x v="4"/>
    <s v="-"/>
    <x v="0"/>
  </r>
  <r>
    <x v="476"/>
    <s v="Whg Real Estate FII"/>
    <x v="3"/>
    <s v="-"/>
    <x v="0"/>
  </r>
  <r>
    <x v="477"/>
    <s v="Whg Real Estate FII"/>
    <x v="3"/>
    <s v="-"/>
    <x v="0"/>
  </r>
  <r>
    <x v="478"/>
    <s v="Shopping West Plaza FII"/>
    <x v="0"/>
    <n v="2.5002394864999999"/>
    <x v="0"/>
  </r>
  <r>
    <x v="479"/>
    <s v="Warren Securities FII - FII-Sub"/>
    <x v="1"/>
    <s v="-"/>
    <x v="0"/>
  </r>
  <r>
    <x v="480"/>
    <s v="FII Ourinvest Rei"/>
    <x v="3"/>
    <n v="3.5174470274999998"/>
    <x v="0"/>
  </r>
  <r>
    <x v="481"/>
    <s v="FII Ourinvest Rei"/>
    <x v="3"/>
    <s v="-"/>
    <x v="0"/>
  </r>
  <r>
    <x v="482"/>
    <s v="R Cap 1810 Fundo de Fundos FII"/>
    <x v="4"/>
    <s v="-"/>
    <x v="0"/>
  </r>
  <r>
    <x v="483"/>
    <s v="Xp Cred Imob - FII"/>
    <x v="1"/>
    <n v="6.9198149575999999"/>
    <x v="0"/>
  </r>
  <r>
    <x v="484"/>
    <s v="Xp Corporate Macae FII"/>
    <x v="2"/>
    <n v="14.270514695999999"/>
    <x v="0"/>
  </r>
  <r>
    <x v="485"/>
    <s v="Xp Industrial FII"/>
    <x v="4"/>
    <n v="4.2"/>
    <x v="0"/>
  </r>
  <r>
    <x v="486"/>
    <s v="FII Xp Log"/>
    <x v="7"/>
    <n v="4.6424338206"/>
    <x v="0"/>
  </r>
  <r>
    <x v="487"/>
    <s v="Xp Malls FI"/>
    <x v="0"/>
    <n v="2.2883595562000001"/>
    <x v="0"/>
  </r>
  <r>
    <x v="488"/>
    <s v="Xp Malls FI"/>
    <x v="0"/>
    <s v="-"/>
    <x v="0"/>
  </r>
  <r>
    <x v="489"/>
    <s v="FII Xp Properties"/>
    <x v="3"/>
    <n v="6.5576519916000002"/>
    <x v="0"/>
  </r>
  <r>
    <x v="490"/>
    <s v="Xp Selection FII"/>
    <x v="1"/>
    <s v="-"/>
    <x v="0"/>
  </r>
  <r>
    <x v="491"/>
    <s v="Hedge Yees Habitações Econômicas FI Imobiliário de"/>
    <x v="6"/>
    <s v="-"/>
    <x v="0"/>
  </r>
  <r>
    <x v="492"/>
    <s v="Yuca FI Imobiliário Responsabilidade Limitada"/>
    <x v="6"/>
    <s v="-"/>
    <x v="0"/>
  </r>
  <r>
    <x v="493"/>
    <s v="FII Zagros Multiestratégia"/>
    <x v="3"/>
    <s v="-"/>
    <x v="0"/>
  </r>
  <r>
    <x v="494"/>
    <s v="FII Zagros Multiestratégia"/>
    <x v="3"/>
    <s v="-"/>
    <x v="0"/>
  </r>
  <r>
    <x v="495"/>
    <s v="Zavit Crédito Imobiliário FII"/>
    <x v="1"/>
    <s v="-"/>
    <x v="0"/>
  </r>
  <r>
    <x v="496"/>
    <s v="Zavit Crédito Imobiliário FII"/>
    <x v="1"/>
    <s v="-"/>
    <x v="0"/>
  </r>
  <r>
    <x v="497"/>
    <s v="Zavit Real Estate Fund FII"/>
    <x v="3"/>
    <s v="-"/>
    <x v="0"/>
  </r>
  <r>
    <x v="498"/>
    <s v="Zion Capital FII"/>
    <x v="4"/>
    <s v="-"/>
    <x v="0"/>
  </r>
  <r>
    <x v="0"/>
    <s v="FII Fortaleza"/>
    <x v="0"/>
    <n v="6.3588497366999999"/>
    <x v="1"/>
  </r>
  <r>
    <x v="1"/>
    <s v="Af Invest Cri FII Rec Imob"/>
    <x v="1"/>
    <s v="-"/>
    <x v="1"/>
  </r>
  <r>
    <x v="2"/>
    <s v="Autonomy Edifícios Corporativos FI Imobiliário - F"/>
    <x v="2"/>
    <n v="7.4486119941000002"/>
    <x v="1"/>
  </r>
  <r>
    <x v="3"/>
    <s v="Aj Malls FII"/>
    <x v="1"/>
    <s v="-"/>
    <x v="1"/>
  </r>
  <r>
    <x v="4"/>
    <s v="Torre Almirante FII"/>
    <x v="2"/>
    <n v="0"/>
    <x v="1"/>
  </r>
  <r>
    <x v="5"/>
    <s v="Alianza Crédito FII"/>
    <x v="1"/>
    <s v="-"/>
    <x v="1"/>
  </r>
  <r>
    <x v="6"/>
    <s v="Alianza Crédito FII"/>
    <x v="1"/>
    <s v="-"/>
    <x v="1"/>
  </r>
  <r>
    <x v="7"/>
    <s v="Alianza Multiestratégia FII"/>
    <x v="1"/>
    <s v="-"/>
    <x v="1"/>
  </r>
  <r>
    <x v="8"/>
    <s v="Alianza Trust Renda Imob FII"/>
    <x v="3"/>
    <n v="5.7165445198000002"/>
    <x v="1"/>
  </r>
  <r>
    <x v="9"/>
    <s v="Alianza Titulos Imobiliarios FII"/>
    <x v="1"/>
    <n v="4.4515740925999996"/>
    <x v="1"/>
  </r>
  <r>
    <x v="10"/>
    <s v="Ancar Ic FII"/>
    <x v="0"/>
    <s v="-"/>
    <x v="1"/>
  </r>
  <r>
    <x v="11"/>
    <s v="Navi Residencial FII"/>
    <x v="1"/>
    <s v="-"/>
    <x v="1"/>
  </r>
  <r>
    <x v="12"/>
    <s v="Apex Malls FII"/>
    <x v="1"/>
    <s v="-"/>
    <x v="1"/>
  </r>
  <r>
    <x v="13"/>
    <s v="Apex Malls FII"/>
    <x v="1"/>
    <s v="-"/>
    <x v="1"/>
  </r>
  <r>
    <x v="14"/>
    <s v="Apex Realty FII Resp Limitada"/>
    <x v="1"/>
    <s v="-"/>
    <x v="1"/>
  </r>
  <r>
    <x v="15"/>
    <s v="Aroeira 333 Renda Log FII"/>
    <x v="4"/>
    <s v="-"/>
    <x v="1"/>
  </r>
  <r>
    <x v="16"/>
    <s v="Open K Recebiveis FII"/>
    <x v="1"/>
    <n v="15.15613621"/>
    <x v="1"/>
  </r>
  <r>
    <x v="17"/>
    <s v="Open K Recebiveis FII"/>
    <x v="5"/>
    <s v="-"/>
    <x v="1"/>
  </r>
  <r>
    <x v="18"/>
    <s v="ARX Dover Recebíveis FII"/>
    <x v="4"/>
    <s v="-"/>
    <x v="1"/>
  </r>
  <r>
    <x v="19"/>
    <s v="Asa Metropolis FII"/>
    <x v="4"/>
    <s v="-"/>
    <x v="1"/>
  </r>
  <r>
    <x v="20"/>
    <s v="Asa Retrofits I FII FII"/>
    <x v="1"/>
    <s v="-"/>
    <x v="1"/>
  </r>
  <r>
    <x v="21"/>
    <s v="Haz FII"/>
    <x v="1"/>
    <s v="-"/>
    <x v="1"/>
  </r>
  <r>
    <x v="22"/>
    <s v="Hedge Atrium Shopping Santo An"/>
    <x v="0"/>
    <n v="0"/>
    <x v="1"/>
  </r>
  <r>
    <x v="23"/>
    <s v="Alianza Urban Hub Renda FII"/>
    <x v="3"/>
    <s v="-"/>
    <x v="1"/>
  </r>
  <r>
    <x v="24"/>
    <s v="Az Quest Panorama Crédito Estruturado FII Resp Lim"/>
    <x v="1"/>
    <s v="-"/>
    <x v="1"/>
  </r>
  <r>
    <x v="25"/>
    <s v="Az Quest Panorama Logística FII - Resp Limitada-Ún"/>
    <x v="1"/>
    <s v="-"/>
    <x v="1"/>
  </r>
  <r>
    <x v="26"/>
    <s v="FII Vbi Rend Imob I - FII"/>
    <x v="1"/>
    <n v="13.590352961000001"/>
    <x v="1"/>
  </r>
  <r>
    <x v="27"/>
    <s v="FII BB Progressivo"/>
    <x v="1"/>
    <n v="15.935394902000001"/>
    <x v="1"/>
  </r>
  <r>
    <x v="28"/>
    <s v="FII BB Fof"/>
    <x v="1"/>
    <s v="-"/>
    <x v="1"/>
  </r>
  <r>
    <x v="29"/>
    <s v="BB Premium Malls FI Imobiliário"/>
    <x v="1"/>
    <s v="-"/>
    <x v="1"/>
  </r>
  <r>
    <x v="30"/>
    <s v="BB Recebiveis Imobiliarios - FII"/>
    <x v="1"/>
    <s v="-"/>
    <x v="1"/>
  </r>
  <r>
    <x v="31"/>
    <s v="FII BB Renda Corporativa"/>
    <x v="1"/>
    <n v="7.7904295185999999"/>
    <x v="1"/>
  </r>
  <r>
    <x v="32"/>
    <s v="Bradesco Carteira Imobiliaria Ativa"/>
    <x v="1"/>
    <n v="6.7778845313999998"/>
    <x v="1"/>
  </r>
  <r>
    <x v="33"/>
    <s v="Banestes Recebiveis Imob FII"/>
    <x v="1"/>
    <n v="12.22779122"/>
    <x v="1"/>
  </r>
  <r>
    <x v="34"/>
    <s v="Bgr B32 FI Imobiliário"/>
    <x v="1"/>
    <s v="-"/>
    <x v="1"/>
  </r>
  <r>
    <x v="35"/>
    <s v="Brio Credito Estruturado - FII"/>
    <x v="1"/>
    <s v="-"/>
    <x v="1"/>
  </r>
  <r>
    <x v="36"/>
    <s v="Brio Multiestratégia - FII"/>
    <x v="1"/>
    <s v="-"/>
    <x v="1"/>
  </r>
  <r>
    <x v="37"/>
    <s v="Brio Real Estate IV - FII"/>
    <x v="1"/>
    <s v="-"/>
    <x v="1"/>
  </r>
  <r>
    <x v="38"/>
    <s v="Brio Real Estate V FI Imobiliário"/>
    <x v="5"/>
    <s v="-"/>
    <x v="1"/>
  </r>
  <r>
    <x v="39"/>
    <s v="Catuaí Vbi Triple A FII"/>
    <x v="2"/>
    <s v="-"/>
    <x v="1"/>
  </r>
  <r>
    <x v="40"/>
    <s v="Bluemacaw Logística Fundo de I"/>
    <x v="1"/>
    <s v="-"/>
    <x v="1"/>
  </r>
  <r>
    <x v="41"/>
    <s v="Bluemacaw Logística Fundo de I"/>
    <x v="1"/>
    <s v="-"/>
    <x v="1"/>
  </r>
  <r>
    <x v="42"/>
    <s v="Vbi Office Fund II - FII"/>
    <x v="2"/>
    <s v="-"/>
    <x v="1"/>
  </r>
  <r>
    <x v="43"/>
    <s v="Bluecap Log FII"/>
    <x v="1"/>
    <s v="-"/>
    <x v="1"/>
  </r>
  <r>
    <x v="44"/>
    <s v="Bluecap Log FII"/>
    <x v="1"/>
    <s v="-"/>
    <x v="1"/>
  </r>
  <r>
    <x v="45"/>
    <s v="FI Imobiliário Macam Shopping"/>
    <x v="0"/>
    <s v="-"/>
    <x v="1"/>
  </r>
  <r>
    <x v="46"/>
    <s v="FII - Blue Recebíveis Imobiliá"/>
    <x v="1"/>
    <s v="-"/>
    <x v="1"/>
  </r>
  <r>
    <x v="47"/>
    <s v="FII Brasilio Machado"/>
    <x v="1"/>
    <s v="-"/>
    <x v="1"/>
  </r>
  <r>
    <x v="48"/>
    <s v="FII Brasilio Machado"/>
    <x v="1"/>
    <s v="-"/>
    <x v="1"/>
  </r>
  <r>
    <x v="49"/>
    <s v="Bm Brascan Lajes Corporativas FII"/>
    <x v="2"/>
    <n v="7.4345769837000004"/>
    <x v="1"/>
  </r>
  <r>
    <x v="50"/>
    <s v="Banrisul Novas Fronteiras - FII"/>
    <x v="1"/>
    <n v="10.778194949"/>
    <x v="1"/>
  </r>
  <r>
    <x v="51"/>
    <s v="FI Imobiliario Brasil Plural A"/>
    <x v="1"/>
    <n v="8.5093090091000008"/>
    <x v="1"/>
  </r>
  <r>
    <x v="52"/>
    <s v="FI Imobiliario BTG Pa"/>
    <x v="6"/>
    <n v="2.9562991029000001"/>
    <x v="1"/>
  </r>
  <r>
    <x v="53"/>
    <s v="Bresco Logística FI Imobiliário"/>
    <x v="7"/>
    <n v="5.8112222706000001"/>
    <x v="1"/>
  </r>
  <r>
    <x v="54"/>
    <s v="BTG Pactual Corporate Office Fund FII"/>
    <x v="1"/>
    <n v="6.3672046494999996"/>
    <x v="1"/>
  </r>
  <r>
    <x v="55"/>
    <s v="FII BR Hoteis"/>
    <x v="1"/>
    <s v="-"/>
    <x v="1"/>
  </r>
  <r>
    <x v="56"/>
    <s v="FII Brio Real Estate II"/>
    <x v="1"/>
    <s v="-"/>
    <x v="1"/>
  </r>
  <r>
    <x v="57"/>
    <s v="Brio Real Estate III FII"/>
    <x v="1"/>
    <s v="-"/>
    <x v="1"/>
  </r>
  <r>
    <x v="58"/>
    <s v="Brix FI Imobiliário - Responsabilidade Limitada"/>
    <x v="1"/>
    <s v="-"/>
    <x v="1"/>
  </r>
  <r>
    <x v="59"/>
    <s v="Brix FI Imobiliário - Responsabilidade Limitada"/>
    <x v="1"/>
    <s v="-"/>
    <x v="1"/>
  </r>
  <r>
    <x v="60"/>
    <s v="Brix FI Imobiliário - Responsabilidade Limitada"/>
    <x v="1"/>
    <s v="-"/>
    <x v="1"/>
  </r>
  <r>
    <x v="61"/>
    <s v="Brpr Corporate Offices FII"/>
    <x v="1"/>
    <s v="-"/>
    <x v="1"/>
  </r>
  <r>
    <x v="62"/>
    <s v="FII BTG Pactual Agro Logística"/>
    <x v="1"/>
    <s v="-"/>
    <x v="1"/>
  </r>
  <r>
    <x v="63"/>
    <s v="FII BTG Pactual Crédito Imobil"/>
    <x v="1"/>
    <n v="9.7801002562000008"/>
    <x v="1"/>
  </r>
  <r>
    <x v="64"/>
    <s v="BTG Pactual Re Hf FII FII Resp Limitada"/>
    <x v="1"/>
    <s v="-"/>
    <x v="1"/>
  </r>
  <r>
    <x v="65"/>
    <s v="BTG Hotéis FII FII Senior"/>
    <x v="1"/>
    <n v="0"/>
    <x v="1"/>
  </r>
  <r>
    <x v="66"/>
    <s v="BTG Pactual Logistica FII"/>
    <x v="1"/>
    <n v="7.3094170403999996"/>
    <x v="1"/>
  </r>
  <r>
    <x v="67"/>
    <s v="Barra Malls FI Imobiliário"/>
    <x v="1"/>
    <s v="-"/>
    <x v="1"/>
  </r>
  <r>
    <x v="68"/>
    <s v="FII BTG Pactual Terras Agrícol"/>
    <x v="1"/>
    <s v="-"/>
    <x v="1"/>
  </r>
  <r>
    <x v="69"/>
    <s v="Btsp I FII"/>
    <x v="7"/>
    <s v="-"/>
    <x v="1"/>
  </r>
  <r>
    <x v="70"/>
    <s v="Btsp II FII"/>
    <x v="1"/>
    <s v="-"/>
    <x v="1"/>
  </r>
  <r>
    <x v="71"/>
    <s v="Btsp II FII"/>
    <x v="1"/>
    <s v="-"/>
    <x v="1"/>
  </r>
  <r>
    <x v="72"/>
    <s v="Btowers FII"/>
    <x v="4"/>
    <s v="-"/>
    <x v="1"/>
  </r>
  <r>
    <x v="73"/>
    <s v="BTG Pactual You Inc. Desenv Imob FII Resp Limitada"/>
    <x v="5"/>
    <s v="-"/>
    <x v="1"/>
  </r>
  <r>
    <x v="74"/>
    <s v="FI Imobiliario Brasil"/>
    <x v="1"/>
    <s v="-"/>
    <x v="1"/>
  </r>
  <r>
    <x v="75"/>
    <s v="Cartesia Recebíveis Imob - FII"/>
    <x v="1"/>
    <n v="12.707435590999999"/>
    <x v="1"/>
  </r>
  <r>
    <x v="76"/>
    <s v="Brazilian Graveyard FII"/>
    <x v="1"/>
    <n v="1.3976358029"/>
    <x v="1"/>
  </r>
  <r>
    <x v="77"/>
    <s v="Castello Branco Office Park FII Responsabilidade L"/>
    <x v="2"/>
    <n v="8.5265012878000004"/>
    <x v="1"/>
  </r>
  <r>
    <x v="78"/>
    <s v="FII Canuma Capital Mult"/>
    <x v="1"/>
    <s v="-"/>
    <x v="1"/>
  </r>
  <r>
    <x v="79"/>
    <s v="Rbr Cri - FII"/>
    <x v="1"/>
    <s v="-"/>
    <x v="1"/>
  </r>
  <r>
    <x v="80"/>
    <s v="Canuma Capital Renda Varejo FII Resp Limitada"/>
    <x v="1"/>
    <s v="-"/>
    <x v="1"/>
  </r>
  <r>
    <x v="81"/>
    <s v="Cenu - FII"/>
    <x v="1"/>
    <s v="-"/>
    <x v="1"/>
  </r>
  <r>
    <x v="82"/>
    <s v="Ceo Cyrela Commercial Properties FII"/>
    <x v="4"/>
    <n v="8.0205156800000008"/>
    <x v="1"/>
  </r>
  <r>
    <x v="83"/>
    <s v="Cf2 FI Imobiliário"/>
    <x v="1"/>
    <s v="-"/>
    <x v="1"/>
  </r>
  <r>
    <x v="84"/>
    <s v="Cf3 FI Imob"/>
    <x v="1"/>
    <s v="-"/>
    <x v="1"/>
  </r>
  <r>
    <x v="85"/>
    <s v="Cidade Jardim Continental Towe"/>
    <x v="1"/>
    <n v="0"/>
    <x v="1"/>
  </r>
  <r>
    <x v="86"/>
    <s v="Clave Índices de Preços FII"/>
    <x v="1"/>
    <s v="-"/>
    <x v="1"/>
  </r>
  <r>
    <x v="87"/>
    <s v="Cenesp FII"/>
    <x v="1"/>
    <n v="2.2518387885000002"/>
    <x v="1"/>
  </r>
  <r>
    <x v="88"/>
    <s v="Capitania Reit Fof - FII"/>
    <x v="4"/>
    <n v="10.969325153"/>
    <x v="1"/>
  </r>
  <r>
    <x v="89"/>
    <s v="Capitânia Logística FII"/>
    <x v="7"/>
    <s v="-"/>
    <x v="1"/>
  </r>
  <r>
    <x v="90"/>
    <s v="Capitânia Office FII FII Resp Limitada"/>
    <x v="2"/>
    <s v="-"/>
    <x v="1"/>
  </r>
  <r>
    <x v="91"/>
    <s v="Capitânia Office FII FII Resp Limitada"/>
    <x v="1"/>
    <s v="-"/>
    <x v="1"/>
  </r>
  <r>
    <x v="92"/>
    <s v="Capitânia Shoppings FI Imobiliário - Responsabilid"/>
    <x v="1"/>
    <s v="-"/>
    <x v="1"/>
  </r>
  <r>
    <x v="93"/>
    <s v="Capitania Securities II FII"/>
    <x v="1"/>
    <n v="11.693710993"/>
    <x v="1"/>
  </r>
  <r>
    <x v="94"/>
    <s v="Hbc II FII"/>
    <x v="1"/>
    <s v="-"/>
    <x v="1"/>
  </r>
  <r>
    <x v="95"/>
    <s v="Hbc II FII"/>
    <x v="1"/>
    <s v="-"/>
    <x v="1"/>
  </r>
  <r>
    <x v="96"/>
    <s v="Caixa Rio Bravo Fundo de FII I"/>
    <x v="1"/>
    <n v="6.0443407234000004"/>
    <x v="1"/>
  </r>
  <r>
    <x v="97"/>
    <s v="Fdo Abc Plaza Imobiliario"/>
    <x v="1"/>
    <n v="1.1917659805"/>
    <x v="1"/>
  </r>
  <r>
    <x v="98"/>
    <s v="FII Vbi Cri"/>
    <x v="5"/>
    <n v="12.965964343"/>
    <x v="1"/>
  </r>
  <r>
    <x v="99"/>
    <s v="FI Imobiliá"/>
    <x v="4"/>
    <s v="-"/>
    <x v="1"/>
  </r>
  <r>
    <x v="100"/>
    <s v="FII Caixa Cedae"/>
    <x v="1"/>
    <n v="9.4435032678000006"/>
    <x v="1"/>
  </r>
  <r>
    <x v="101"/>
    <s v="FII Caixa Carteira Imobiliária-1"/>
    <x v="1"/>
    <s v="-"/>
    <x v="1"/>
  </r>
  <r>
    <x v="102"/>
    <s v="FI Imobiliá"/>
    <x v="1"/>
    <s v="-"/>
    <x v="1"/>
  </r>
  <r>
    <x v="103"/>
    <s v="Caixa Rio Bravo Fundo de FII"/>
    <x v="1"/>
    <n v="4.5665326999999998"/>
    <x v="1"/>
  </r>
  <r>
    <x v="104"/>
    <s v="FII Caixa Seq Logistica Renda"/>
    <x v="7"/>
    <n v="4.2786211320999996"/>
    <x v="1"/>
  </r>
  <r>
    <x v="105"/>
    <s v="Cyrela Crédito - FII"/>
    <x v="1"/>
    <s v="-"/>
    <x v="1"/>
  </r>
  <r>
    <x v="106"/>
    <s v="Cyrela Desenvolvimento Logísti"/>
    <x v="1"/>
    <s v="-"/>
    <x v="1"/>
  </r>
  <r>
    <x v="107"/>
    <s v="Dama FII Resp Limitada-Unica"/>
    <x v="4"/>
    <s v="-"/>
    <x v="1"/>
  </r>
  <r>
    <x v="108"/>
    <s v="Dama FII Resp Limitada-Unica"/>
    <x v="1"/>
    <s v="-"/>
    <x v="1"/>
  </r>
  <r>
    <x v="109"/>
    <s v="FII Diamante"/>
    <x v="1"/>
    <s v="-"/>
    <x v="1"/>
  </r>
  <r>
    <x v="110"/>
    <s v="Devant Recebíveis Imobiliários"/>
    <x v="1"/>
    <n v="15.018221883000001"/>
    <x v="1"/>
  </r>
  <r>
    <x v="111"/>
    <s v="Dovel FI Imobiliário - Responsabilidade Limitada"/>
    <x v="1"/>
    <s v="-"/>
    <x v="1"/>
  </r>
  <r>
    <x v="112"/>
    <s v="Devant Properties FII"/>
    <x v="1"/>
    <s v="-"/>
    <x v="1"/>
  </r>
  <r>
    <x v="113"/>
    <s v="FII Multigestao Renda Comercia"/>
    <x v="1"/>
    <n v="3.5606060606000001"/>
    <x v="1"/>
  </r>
  <r>
    <x v="114"/>
    <s v="FII - Devant Fof Imobiliários"/>
    <x v="1"/>
    <s v="-"/>
    <x v="1"/>
  </r>
  <r>
    <x v="115"/>
    <s v="Speciale Real Est Dev FII"/>
    <x v="1"/>
    <s v="-"/>
    <x v="1"/>
  </r>
  <r>
    <x v="116"/>
    <s v="Speciale Real Estate Development II FII Resp Limit"/>
    <x v="1"/>
    <s v="-"/>
    <x v="1"/>
  </r>
  <r>
    <x v="117"/>
    <s v="FII Edificio Ourinvest"/>
    <x v="1"/>
    <n v="6.5506721573000002"/>
    <x v="1"/>
  </r>
  <r>
    <x v="118"/>
    <s v="Edificio Galeria FII"/>
    <x v="2"/>
    <n v="5.4935351597000004"/>
    <x v="1"/>
  </r>
  <r>
    <x v="119"/>
    <s v="FII de Desenv de Escritorios Boutique Resp Limitad"/>
    <x v="2"/>
    <s v="-"/>
    <x v="1"/>
  </r>
  <r>
    <x v="120"/>
    <s v="Energy Resort Fundo de Investi"/>
    <x v="1"/>
    <s v="-"/>
    <x v="1"/>
  </r>
  <r>
    <x v="121"/>
    <s v="Eldorado FII"/>
    <x v="1"/>
    <s v="-"/>
    <x v="1"/>
  </r>
  <r>
    <x v="122"/>
    <s v="Emet Mult FII Resp Limitada"/>
    <x v="1"/>
    <s v="-"/>
    <x v="1"/>
  </r>
  <r>
    <x v="123"/>
    <s v="Eqi Recebíveis Imobiliários FII"/>
    <x v="6"/>
    <s v="-"/>
    <x v="1"/>
  </r>
  <r>
    <x v="124"/>
    <s v="Estoque Residencial e Comercia Senior"/>
    <x v="1"/>
    <s v="-"/>
    <x v="1"/>
  </r>
  <r>
    <x v="125"/>
    <s v="Estoque Residencial e Comercia Subordinada Mezanin"/>
    <x v="1"/>
    <s v="-"/>
    <x v="1"/>
  </r>
  <r>
    <x v="126"/>
    <s v="Europa 105 - FII"/>
    <x v="1"/>
    <s v="-"/>
    <x v="1"/>
  </r>
  <r>
    <x v="127"/>
    <s v="FII Europar"/>
    <x v="1"/>
    <n v="8.7223699899000007"/>
    <x v="1"/>
  </r>
  <r>
    <x v="128"/>
    <s v="Exes FII"/>
    <x v="1"/>
    <s v="-"/>
    <x v="1"/>
  </r>
  <r>
    <x v="129"/>
    <s v="Anhanguera Educacional FII"/>
    <x v="1"/>
    <n v="7.2579909385999999"/>
    <x v="1"/>
  </r>
  <r>
    <x v="130"/>
    <s v="Edificio Almirante Barroso FII"/>
    <x v="1"/>
    <n v="0"/>
    <x v="1"/>
  </r>
  <r>
    <x v="131"/>
    <s v="FI Imobiliário Athena"/>
    <x v="1"/>
    <n v="7.8218780252000002"/>
    <x v="1"/>
  </r>
  <r>
    <x v="132"/>
    <s v="FI Imobiliário - FII"/>
    <x v="4"/>
    <n v="6.7432567945999997"/>
    <x v="1"/>
  </r>
  <r>
    <x v="133"/>
    <s v="General Shopping Ativo e Renda"/>
    <x v="1"/>
    <n v="4.6960486322000001"/>
    <x v="1"/>
  </r>
  <r>
    <x v="134"/>
    <s v="FII Industrial do Brasil"/>
    <x v="1"/>
    <n v="7.1807715311000004"/>
    <x v="1"/>
  </r>
  <r>
    <x v="135"/>
    <s v="Rb Capital Renda I FII"/>
    <x v="1"/>
    <n v="7.4047462467000003"/>
    <x v="1"/>
  </r>
  <r>
    <x v="136"/>
    <s v="Infra Real Estate FII"/>
    <x v="1"/>
    <s v="-"/>
    <x v="1"/>
  </r>
  <r>
    <x v="137"/>
    <s v="FI Imobiliário Sc 401"/>
    <x v="1"/>
    <s v="-"/>
    <x v="1"/>
  </r>
  <r>
    <x v="138"/>
    <s v="FII São Domingos"/>
    <x v="2"/>
    <s v="-"/>
    <x v="1"/>
  </r>
  <r>
    <x v="139"/>
    <s v="Vida Nova - FII"/>
    <x v="4"/>
    <n v="0"/>
    <x v="1"/>
  </r>
  <r>
    <x v="140"/>
    <s v="Faria Lima Cap Rec Imobi I FII"/>
    <x v="1"/>
    <s v="-"/>
    <x v="1"/>
  </r>
  <r>
    <x v="141"/>
    <s v="Faria Lima Cap Rec Imobi I FII"/>
    <x v="2"/>
    <s v="-"/>
    <x v="1"/>
  </r>
  <r>
    <x v="142"/>
    <s v="Vbi Tr Faria Lima 4440 FII"/>
    <x v="2"/>
    <s v="-"/>
    <x v="1"/>
  </r>
  <r>
    <x v="143"/>
    <s v="Continental Square Faeria Lima"/>
    <x v="1"/>
    <n v="4.0833333332999997"/>
    <x v="1"/>
  </r>
  <r>
    <x v="144"/>
    <s v="Floriano FII"/>
    <x v="1"/>
    <s v="-"/>
    <x v="1"/>
  </r>
  <r>
    <x v="145"/>
    <s v="Hedge Floripa Shopping FII"/>
    <x v="1"/>
    <n v="5.1446703799"/>
    <x v="1"/>
  </r>
  <r>
    <x v="146"/>
    <s v="FII Memorial Office"/>
    <x v="1"/>
    <n v="0.94726424431"/>
    <x v="1"/>
  </r>
  <r>
    <x v="147"/>
    <s v="FII Projeto Agua Branca"/>
    <x v="4"/>
    <n v="4.7251775752"/>
    <x v="1"/>
  </r>
  <r>
    <x v="148"/>
    <s v="FII Pedra Negra Renda Imobiliária"/>
    <x v="1"/>
    <s v="-"/>
    <x v="1"/>
  </r>
  <r>
    <x v="149"/>
    <s v="FII Pedra Negra Renda Imobiliária"/>
    <x v="1"/>
    <s v="-"/>
    <x v="1"/>
  </r>
  <r>
    <x v="150"/>
    <s v="Opportunity FII"/>
    <x v="4"/>
    <s v="-"/>
    <x v="1"/>
  </r>
  <r>
    <x v="151"/>
    <s v="Opportunity FII"/>
    <x v="1"/>
    <s v="-"/>
    <x v="1"/>
  </r>
  <r>
    <x v="152"/>
    <s v="FII Via Parque Shopping - FII"/>
    <x v="1"/>
    <n v="3.7946448732000002"/>
    <x v="1"/>
  </r>
  <r>
    <x v="153"/>
    <s v="FII Guardian Mult Imob I"/>
    <x v="1"/>
    <s v="-"/>
    <x v="1"/>
  </r>
  <r>
    <x v="154"/>
    <s v="FII Guardian Logística"/>
    <x v="1"/>
    <s v="-"/>
    <x v="1"/>
  </r>
  <r>
    <x v="155"/>
    <s v="FII Guardian Logística"/>
    <x v="1"/>
    <s v="-"/>
    <x v="1"/>
  </r>
  <r>
    <x v="156"/>
    <s v="Galapagos Desenvolvimento Logístico FII Responsabi"/>
    <x v="1"/>
    <s v="-"/>
    <x v="1"/>
  </r>
  <r>
    <x v="157"/>
    <s v="Galapagos Fundo de Fundos FII"/>
    <x v="1"/>
    <n v="8.9835430784000003"/>
    <x v="1"/>
  </r>
  <r>
    <x v="158"/>
    <s v="Galapagos Special Oport FII"/>
    <x v="1"/>
    <s v="-"/>
    <x v="1"/>
  </r>
  <r>
    <x v="159"/>
    <s v="Galapagos Rec Imob - FII"/>
    <x v="1"/>
    <s v="-"/>
    <x v="1"/>
  </r>
  <r>
    <x v="160"/>
    <s v="FII General Severiano"/>
    <x v="4"/>
    <s v="-"/>
    <x v="1"/>
  </r>
  <r>
    <x v="161"/>
    <s v="Ggr Covepi Renda FII"/>
    <x v="7"/>
    <n v="6.5785714286000001"/>
    <x v="1"/>
  </r>
  <r>
    <x v="162"/>
    <s v="Ggr Covepi Renda FII"/>
    <x v="1"/>
    <s v="-"/>
    <x v="1"/>
  </r>
  <r>
    <x v="163"/>
    <s v="Genial Logística FII"/>
    <x v="7"/>
    <s v="-"/>
    <x v="1"/>
  </r>
  <r>
    <x v="164"/>
    <s v="Galapagos Feeder Logistico Fun de Inv Imo Resp Lim"/>
    <x v="7"/>
    <s v="-"/>
    <x v="1"/>
  </r>
  <r>
    <x v="165"/>
    <s v="Icatu Vanguarda Gru Log FII Resp Limitada-Única"/>
    <x v="7"/>
    <s v="-"/>
    <x v="1"/>
  </r>
  <r>
    <x v="166"/>
    <s v="General Shopping e Outlets do"/>
    <x v="0"/>
    <n v="0"/>
    <x v="1"/>
  </r>
  <r>
    <x v="167"/>
    <s v="General Shopping e Outlets do"/>
    <x v="0"/>
    <s v="-"/>
    <x v="1"/>
  </r>
  <r>
    <x v="168"/>
    <s v="FII Green Towers"/>
    <x v="2"/>
    <n v="7.2736290406000004"/>
    <x v="1"/>
  </r>
  <r>
    <x v="169"/>
    <s v="Gazit Malls FI Imobiliário"/>
    <x v="0"/>
    <s v="-"/>
    <x v="1"/>
  </r>
  <r>
    <x v="170"/>
    <s v="Hedge AAA FII"/>
    <x v="2"/>
    <s v="-"/>
    <x v="1"/>
  </r>
  <r>
    <x v="171"/>
    <s v="Habitat II - FII"/>
    <x v="1"/>
    <n v="15.587230140000001"/>
    <x v="1"/>
  </r>
  <r>
    <x v="172"/>
    <s v="FII Hbc Renda Urbana"/>
    <x v="4"/>
    <s v="-"/>
    <x v="1"/>
  </r>
  <r>
    <x v="173"/>
    <s v="Hectare Recebíveis High Grade"/>
    <x v="4"/>
    <s v="-"/>
    <x v="1"/>
  </r>
  <r>
    <x v="174"/>
    <s v="Hospital da Criança FII"/>
    <x v="8"/>
    <n v="7.6139716140000004"/>
    <x v="1"/>
  </r>
  <r>
    <x v="175"/>
    <s v="Hectare Desen Stud Housing FII"/>
    <x v="4"/>
    <n v="0"/>
    <x v="1"/>
  </r>
  <r>
    <x v="176"/>
    <s v="Hectare Desen Stud Housing FII"/>
    <x v="4"/>
    <s v="-"/>
    <x v="1"/>
  </r>
  <r>
    <x v="177"/>
    <s v="Hectare Ce FII"/>
    <x v="1"/>
    <n v="14.991516796000001"/>
    <x v="1"/>
  </r>
  <r>
    <x v="178"/>
    <s v="Hedge Desenvolvimento Logístic"/>
    <x v="7"/>
    <s v="-"/>
    <x v="1"/>
  </r>
  <r>
    <x v="179"/>
    <s v="Hedge Paladin Design Offices F"/>
    <x v="2"/>
    <s v="-"/>
    <x v="1"/>
  </r>
  <r>
    <x v="180"/>
    <s v="Hedge Top Fofii 3 FII"/>
    <x v="1"/>
    <n v="6.9160671462999996"/>
    <x v="1"/>
  </r>
  <r>
    <x v="181"/>
    <s v="Hedge Top Fofii 3 FII"/>
    <x v="1"/>
    <s v="-"/>
    <x v="1"/>
  </r>
  <r>
    <x v="182"/>
    <s v="Hedge Brasil Logístico Industrial FII de Resp Limi"/>
    <x v="7"/>
    <s v="-"/>
    <x v="1"/>
  </r>
  <r>
    <x v="183"/>
    <s v="Hedge Brasil Logístico Industrial FII de Resp Limi"/>
    <x v="7"/>
    <s v="-"/>
    <x v="1"/>
  </r>
  <r>
    <x v="184"/>
    <s v="Hedge Brasil Shopping FII"/>
    <x v="0"/>
    <n v="3.7638650392000002"/>
    <x v="1"/>
  </r>
  <r>
    <x v="185"/>
    <s v="Hedge Brasil Shopping FII"/>
    <x v="0"/>
    <s v="-"/>
    <x v="1"/>
  </r>
  <r>
    <x v="186"/>
    <s v="Pátria Recebíveis Imobiliários FII Responsabilidad"/>
    <x v="1"/>
    <n v="9.7655090531000006"/>
    <x v="1"/>
  </r>
  <r>
    <x v="187"/>
    <s v="Patria Imobiliario Fof FII Resp Limitada"/>
    <x v="1"/>
    <n v="7.1581196581000004"/>
    <x v="1"/>
  </r>
  <r>
    <x v="188"/>
    <s v="Hgi Créditos Imobiliários FII"/>
    <x v="1"/>
    <s v="-"/>
    <x v="1"/>
  </r>
  <r>
    <x v="189"/>
    <s v="Pátria Log FI Imobiliário Respo"/>
    <x v="7"/>
    <n v="8.1011380838000004"/>
    <x v="1"/>
  </r>
  <r>
    <x v="190"/>
    <s v="Patria Prime Offices FII Resp Limitada"/>
    <x v="2"/>
    <n v="6.3186077644000003"/>
    <x v="1"/>
  </r>
  <r>
    <x v="191"/>
    <s v="Pátria Escritórios FII Responsabilidade Limitada"/>
    <x v="2"/>
    <n v="5.8770749215000002"/>
    <x v="1"/>
  </r>
  <r>
    <x v="192"/>
    <s v="Pátria Renda Urbana FII Resp Ltda"/>
    <x v="3"/>
    <n v="6.7179846045999998"/>
    <x v="1"/>
  </r>
  <r>
    <x v="193"/>
    <s v="Hire Log I - FII"/>
    <x v="3"/>
    <s v="-"/>
    <x v="1"/>
  </r>
  <r>
    <x v="194"/>
    <s v="Hedge Logistica FII"/>
    <x v="7"/>
    <n v="6.4402515723000002"/>
    <x v="1"/>
  </r>
  <r>
    <x v="195"/>
    <s v="Hedge Office Income Fundo de I"/>
    <x v="2"/>
    <n v="5.8156522520999996"/>
    <x v="1"/>
  </r>
  <r>
    <x v="196"/>
    <s v="FII Housi"/>
    <x v="3"/>
    <n v="6.6539587669999998"/>
    <x v="1"/>
  </r>
  <r>
    <x v="197"/>
    <s v="Hedge Sh Parque Dom Pedro FII"/>
    <x v="0"/>
    <n v="3.5307388607000001"/>
    <x v="1"/>
  </r>
  <r>
    <x v="198"/>
    <s v="Hedge Realty Development FII"/>
    <x v="3"/>
    <n v="0"/>
    <x v="1"/>
  </r>
  <r>
    <x v="199"/>
    <s v="Hedge Recebíveis Imobiliários"/>
    <x v="1"/>
    <n v="10.580135668"/>
    <x v="1"/>
  </r>
  <r>
    <x v="200"/>
    <s v="Hire Residencial I FII"/>
    <x v="6"/>
    <s v="-"/>
    <x v="1"/>
  </r>
  <r>
    <x v="201"/>
    <s v="Hsi Ativos Financeiros - FII"/>
    <x v="1"/>
    <n v="12.347918890000001"/>
    <x v="1"/>
  </r>
  <r>
    <x v="202"/>
    <s v="Hsi Logística FII"/>
    <x v="7"/>
    <n v="6.2007600333999999"/>
    <x v="1"/>
  </r>
  <r>
    <x v="203"/>
    <s v="Hsi Malls FI Imobilia"/>
    <x v="0"/>
    <n v="5.4270178057000003"/>
    <x v="1"/>
  </r>
  <r>
    <x v="204"/>
    <s v="Hsi Renda Imobiliaria FII"/>
    <x v="3"/>
    <n v="6.6046404778000003"/>
    <x v="1"/>
  </r>
  <r>
    <x v="205"/>
    <s v="Hotel Maxinvest FII"/>
    <x v="9"/>
    <n v="0"/>
    <x v="1"/>
  </r>
  <r>
    <x v="206"/>
    <s v="Hotel Maxinvest FII"/>
    <x v="9"/>
    <s v="-"/>
    <x v="1"/>
  </r>
  <r>
    <x v="207"/>
    <s v="FI Imobiliá"/>
    <x v="8"/>
    <s v="-"/>
    <x v="1"/>
  </r>
  <r>
    <x v="208"/>
    <s v="FII Hospital Unimed Sul Capixaba"/>
    <x v="8"/>
    <n v="5.8679544853000003"/>
    <x v="1"/>
  </r>
  <r>
    <x v="209"/>
    <s v="Husi FI Imo"/>
    <x v="8"/>
    <n v="0"/>
    <x v="1"/>
  </r>
  <r>
    <x v="210"/>
    <s v="Cl Única Resp Limitada Invista Brazilian Business"/>
    <x v="7"/>
    <s v="-"/>
    <x v="1"/>
  </r>
  <r>
    <x v="211"/>
    <s v="Cl Única Resp Limitada Invista Brazilian Business"/>
    <x v="7"/>
    <s v="-"/>
    <x v="1"/>
  </r>
  <r>
    <x v="212"/>
    <s v="FII de Cri Integral Brei"/>
    <x v="1"/>
    <s v="-"/>
    <x v="1"/>
  </r>
  <r>
    <x v="213"/>
    <s v="Ícone - FI Imobiliário Responsa"/>
    <x v="6"/>
    <s v="-"/>
    <x v="1"/>
  </r>
  <r>
    <x v="214"/>
    <s v="Itaú Crédito Imobiliário IPCA FII"/>
    <x v="1"/>
    <s v="-"/>
    <x v="1"/>
  </r>
  <r>
    <x v="215"/>
    <s v="FII de Unidades Autônomas"/>
    <x v="3"/>
    <s v="-"/>
    <x v="1"/>
  </r>
  <r>
    <x v="216"/>
    <s v="FII de Unidades Autônomas II"/>
    <x v="3"/>
    <s v="-"/>
    <x v="1"/>
  </r>
  <r>
    <x v="217"/>
    <s v="FI Imobiliário de Unidades Autô"/>
    <x v="6"/>
    <s v="-"/>
    <x v="1"/>
  </r>
  <r>
    <x v="218"/>
    <s v="Inter Desenvolvimento FII Responsabilidade Limitad"/>
    <x v="6"/>
    <s v="-"/>
    <x v="1"/>
  </r>
  <r>
    <x v="219"/>
    <s v="Inter Desenvolvimento FII Responsabilidade Limitad"/>
    <x v="6"/>
    <s v="-"/>
    <x v="1"/>
  </r>
  <r>
    <x v="220"/>
    <s v="Inter Logístico FI Imobiliário"/>
    <x v="7"/>
    <n v="6.2481374789000004"/>
    <x v="1"/>
  </r>
  <r>
    <x v="221"/>
    <s v="Inter Residence FI Imobiliário"/>
    <x v="6"/>
    <n v="5.8645884072000003"/>
    <x v="1"/>
  </r>
  <r>
    <x v="222"/>
    <s v="Iridium Recebiveis Imobiliario"/>
    <x v="1"/>
    <n v="10.611936667"/>
    <x v="1"/>
  </r>
  <r>
    <x v="223"/>
    <s v="Iridium FI"/>
    <x v="3"/>
    <s v="-"/>
    <x v="1"/>
  </r>
  <r>
    <x v="224"/>
    <s v="Invista Scj FII Senior"/>
    <x v="1"/>
    <s v="-"/>
    <x v="1"/>
  </r>
  <r>
    <x v="225"/>
    <s v="Invista Scj FII Subordinada"/>
    <x v="1"/>
    <s v="-"/>
    <x v="1"/>
  </r>
  <r>
    <x v="226"/>
    <s v="Itip FII"/>
    <x v="1"/>
    <s v="-"/>
    <x v="1"/>
  </r>
  <r>
    <x v="227"/>
    <s v="Itit FII"/>
    <x v="1"/>
    <n v="4.8219121015999997"/>
    <x v="1"/>
  </r>
  <r>
    <x v="228"/>
    <s v="Itaú Total Return FII"/>
    <x v="1"/>
    <s v="-"/>
    <x v="1"/>
  </r>
  <r>
    <x v="229"/>
    <s v="Icatu Vanguarda Cred Imob FII Resp Limitada-Única"/>
    <x v="4"/>
    <s v="-"/>
    <x v="1"/>
  </r>
  <r>
    <x v="230"/>
    <s v="Jasc Renda Var Essen FII - FII"/>
    <x v="3"/>
    <s v="-"/>
    <x v="1"/>
  </r>
  <r>
    <x v="231"/>
    <s v="Jbfo Fof FI-Cotação U"/>
    <x v="1"/>
    <s v="-"/>
    <x v="1"/>
  </r>
  <r>
    <x v="232"/>
    <s v="JHSF Cap Cidade Jardim FII"/>
    <x v="1"/>
    <s v="-"/>
    <x v="1"/>
  </r>
  <r>
    <x v="233"/>
    <s v="Fof JHSF Capital Inst FII"/>
    <x v="1"/>
    <s v="-"/>
    <x v="1"/>
  </r>
  <r>
    <x v="234"/>
    <s v="Jfl Living FII"/>
    <x v="6"/>
    <s v="-"/>
    <x v="1"/>
  </r>
  <r>
    <x v="235"/>
    <s v="Jpp Capital Receb. Imob. FII"/>
    <x v="1"/>
    <n v="11.822411002999999"/>
    <x v="1"/>
  </r>
  <r>
    <x v="236"/>
    <s v="Jpp Capital FI. Imo"/>
    <x v="3"/>
    <s v="-"/>
    <x v="1"/>
  </r>
  <r>
    <x v="237"/>
    <s v="Js Ativos Financeiros Fundo de"/>
    <x v="1"/>
    <s v="-"/>
    <x v="1"/>
  </r>
  <r>
    <x v="238"/>
    <s v="Js Recebíveis Imobiliários FI I"/>
    <x v="1"/>
    <s v="-"/>
    <x v="1"/>
  </r>
  <r>
    <x v="239"/>
    <s v="Js Real Estate Multigestão-FII"/>
    <x v="3"/>
    <n v="6.4591125038000001"/>
    <x v="1"/>
  </r>
  <r>
    <x v="240"/>
    <s v="Jt Prev FII Desenvolvimento Habitacional-Única"/>
    <x v="6"/>
    <s v="-"/>
    <x v="1"/>
  </r>
  <r>
    <x v="241"/>
    <s v="Kinea Creditas FII"/>
    <x v="1"/>
    <s v="-"/>
    <x v="1"/>
  </r>
  <r>
    <x v="242"/>
    <s v="Even II Kinea Fundo de Investi"/>
    <x v="6"/>
    <n v="0"/>
    <x v="1"/>
  </r>
  <r>
    <x v="243"/>
    <s v="Kinea Fênix FI Imobiliário Resp"/>
    <x v="1"/>
    <s v="-"/>
    <x v="1"/>
  </r>
  <r>
    <x v="244"/>
    <s v="Fundo de FI Imobiliário Kinea"/>
    <x v="1"/>
    <n v="6.4476771469000003"/>
    <x v="1"/>
  </r>
  <r>
    <x v="245"/>
    <s v="Kilima FIC de Fundos Imobiliários Suno 30 Responsa"/>
    <x v="1"/>
    <s v="-"/>
    <x v="1"/>
  </r>
  <r>
    <x v="246"/>
    <s v="Kilima Volkano Recebíveis Imobiliários FI Imobiliá"/>
    <x v="1"/>
    <s v="-"/>
    <x v="1"/>
  </r>
  <r>
    <x v="247"/>
    <s v="Kinea Rendimentos Imobiliários Fundo de Investimen"/>
    <x v="1"/>
    <n v="5.8300623412999997"/>
    <x v="1"/>
  </r>
  <r>
    <x v="248"/>
    <s v="Kinea Rendimentos Imobiliários Fundo de Investimen"/>
    <x v="1"/>
    <s v="-"/>
    <x v="1"/>
  </r>
  <r>
    <x v="249"/>
    <s v="Kinea Hedge Fund FII - Resp Limitada"/>
    <x v="3"/>
    <s v="-"/>
    <x v="1"/>
  </r>
  <r>
    <x v="250"/>
    <s v="Kinea High Yield Cri FII"/>
    <x v="4"/>
    <n v="13.087808735999999"/>
    <x v="1"/>
  </r>
  <r>
    <x v="251"/>
    <s v="Kinea Indices de Preços FI Imob"/>
    <x v="1"/>
    <n v="12.640866601999999"/>
    <x v="1"/>
  </r>
  <r>
    <x v="252"/>
    <s v="Kinea II Real Estate Equity"/>
    <x v="6"/>
    <n v="2.0731848547"/>
    <x v="1"/>
  </r>
  <r>
    <x v="253"/>
    <s v="Kinea Renda Imobiliária FII FI"/>
    <x v="4"/>
    <n v="5.2699944330999999"/>
    <x v="1"/>
  </r>
  <r>
    <x v="254"/>
    <s v="Kinea Securities FI Imobiliário"/>
    <x v="1"/>
    <n v="13.370019362000001"/>
    <x v="1"/>
  </r>
  <r>
    <x v="255"/>
    <s v="Kinea Unique Hy CDI FII"/>
    <x v="1"/>
    <s v="-"/>
    <x v="1"/>
  </r>
  <r>
    <x v="256"/>
    <s v="Kinea Oportunidades Real Estate FII - Resp Limitad"/>
    <x v="4"/>
    <s v="-"/>
    <x v="1"/>
  </r>
  <r>
    <x v="257"/>
    <s v="Legatus Shoppings FII"/>
    <x v="0"/>
    <n v="5.8093397089999996"/>
    <x v="1"/>
  </r>
  <r>
    <x v="258"/>
    <s v="Loft II FII Classe A"/>
    <x v="6"/>
    <n v="7.8500583016999999"/>
    <x v="1"/>
  </r>
  <r>
    <x v="259"/>
    <s v="Inter Logístico FI Imobiliário"/>
    <x v="7"/>
    <s v="-"/>
    <x v="1"/>
  </r>
  <r>
    <x v="260"/>
    <s v="Life Capital Partners FII"/>
    <x v="3"/>
    <s v="-"/>
    <x v="1"/>
  </r>
  <r>
    <x v="261"/>
    <s v="FII Development V1"/>
    <x v="3"/>
    <s v="-"/>
    <x v="1"/>
  </r>
  <r>
    <x v="262"/>
    <s v="Bs2 Allinvestments FII-Subordina"/>
    <x v="3"/>
    <s v="-"/>
    <x v="1"/>
  </r>
  <r>
    <x v="263"/>
    <s v="Lago da Pedra FII"/>
    <x v="6"/>
    <s v="-"/>
    <x v="1"/>
  </r>
  <r>
    <x v="264"/>
    <s v="FII Leblon Realty Desenvolvime"/>
    <x v="3"/>
    <s v="-"/>
    <x v="1"/>
  </r>
  <r>
    <x v="265"/>
    <s v="Leste Riva Equity Preferencial I FII"/>
    <x v="6"/>
    <s v="-"/>
    <x v="1"/>
  </r>
  <r>
    <x v="266"/>
    <s v="Speciale Blue Real Asset FII"/>
    <x v="6"/>
    <s v="-"/>
    <x v="1"/>
  </r>
  <r>
    <x v="267"/>
    <s v="Vbi Logistico FI Imobiliario"/>
    <x v="4"/>
    <n v="5.8225299178999999"/>
    <x v="1"/>
  </r>
  <r>
    <x v="268"/>
    <s v="Genial Malls FII"/>
    <x v="0"/>
    <n v="6.2136107664000004"/>
    <x v="1"/>
  </r>
  <r>
    <x v="269"/>
    <s v="Genial Malls FII"/>
    <x v="0"/>
    <s v="-"/>
    <x v="1"/>
  </r>
  <r>
    <x v="270"/>
    <s v="Manatí Capital Hedge Fund FII"/>
    <x v="3"/>
    <s v="-"/>
    <x v="1"/>
  </r>
  <r>
    <x v="271"/>
    <s v="Max Retail FII"/>
    <x v="4"/>
    <n v="7.7179938570999997"/>
    <x v="1"/>
  </r>
  <r>
    <x v="272"/>
    <s v="Mauá Capital Recebíveis Imobil"/>
    <x v="1"/>
    <n v="9.9835223418000005"/>
    <x v="1"/>
  </r>
  <r>
    <x v="273"/>
    <s v="Mérito Cemitérios FII - FI"/>
    <x v="4"/>
    <s v="-"/>
    <x v="1"/>
  </r>
  <r>
    <x v="274"/>
    <s v="Mauá Capital Logística FI Imobiliário - Responsabi"/>
    <x v="7"/>
    <s v="-"/>
    <x v="1"/>
  </r>
  <r>
    <x v="275"/>
    <s v="Mauá Capital Real Estate FII"/>
    <x v="1"/>
    <s v="-"/>
    <x v="1"/>
  </r>
  <r>
    <x v="276"/>
    <s v="Merito Fundos e Acoes Imo FII"/>
    <x v="3"/>
    <n v="5.1222736286000004"/>
    <x v="1"/>
  </r>
  <r>
    <x v="277"/>
    <s v="Mérito Recebíveis Imobiliários FII"/>
    <x v="3"/>
    <s v="-"/>
    <x v="1"/>
  </r>
  <r>
    <x v="278"/>
    <s v="Merito Desenvolvimento Imobiliario FII"/>
    <x v="3"/>
    <n v="9.4994817117999997"/>
    <x v="1"/>
  </r>
  <r>
    <x v="279"/>
    <s v="FII Mogno Hotéis"/>
    <x v="3"/>
    <n v="8.2233365235000004"/>
    <x v="1"/>
  </r>
  <r>
    <x v="280"/>
    <s v="Mogno Properties FII"/>
    <x v="3"/>
    <s v="-"/>
    <x v="1"/>
  </r>
  <r>
    <x v="281"/>
    <s v="FII Mint Educacional"/>
    <x v="10"/>
    <n v="0"/>
    <x v="1"/>
  </r>
  <r>
    <x v="282"/>
    <s v="Maresias FI Imobiliário"/>
    <x v="3"/>
    <s v="-"/>
    <x v="1"/>
  </r>
  <r>
    <x v="283"/>
    <s v="Maresias FI Imobiliário"/>
    <x v="3"/>
    <s v="-"/>
    <x v="1"/>
  </r>
  <r>
    <x v="284"/>
    <s v="Alianza Multioffices - Fundo D"/>
    <x v="3"/>
    <s v="-"/>
    <x v="1"/>
  </r>
  <r>
    <x v="285"/>
    <s v="Maxi Renda FII"/>
    <x v="3"/>
    <n v="8.9251439538999993"/>
    <x v="1"/>
  </r>
  <r>
    <x v="286"/>
    <s v="Navi Imobiliário Total Return"/>
    <x v="1"/>
    <s v="-"/>
    <x v="1"/>
  </r>
  <r>
    <x v="287"/>
    <s v="FII Nch Brasil Receb. Imob."/>
    <x v="1"/>
    <n v="11.525082034"/>
    <x v="1"/>
  </r>
  <r>
    <x v="288"/>
    <s v="Navi Cred Imob - FII"/>
    <x v="1"/>
    <s v="-"/>
    <x v="1"/>
  </r>
  <r>
    <x v="289"/>
    <s v="Newport Logistica FI"/>
    <x v="7"/>
    <n v="9.8270893372000003"/>
    <x v="1"/>
  </r>
  <r>
    <x v="290"/>
    <s v="Newport Logistica FI"/>
    <x v="7"/>
    <s v="-"/>
    <x v="1"/>
  </r>
  <r>
    <x v="291"/>
    <s v="Newport Renda Urbana FII"/>
    <x v="2"/>
    <n v="0"/>
    <x v="1"/>
  </r>
  <r>
    <x v="292"/>
    <s v="Hosp Nossa Senhora de Lourdes"/>
    <x v="8"/>
    <n v="7.8923226060999996"/>
    <x v="1"/>
  </r>
  <r>
    <x v="293"/>
    <s v="FII Novo Horizonte"/>
    <x v="8"/>
    <n v="5.7171638859999998"/>
    <x v="1"/>
  </r>
  <r>
    <x v="294"/>
    <s v="FII Nova I"/>
    <x v="3"/>
    <s v="-"/>
    <x v="1"/>
  </r>
  <r>
    <x v="295"/>
    <s v="Opportunity Balassiano FII Classe A"/>
    <x v="6"/>
    <s v="-"/>
    <x v="1"/>
  </r>
  <r>
    <x v="296"/>
    <s v="Opportunity Balassiano FII Classe B"/>
    <x v="6"/>
    <s v="-"/>
    <x v="1"/>
  </r>
  <r>
    <x v="297"/>
    <s v="Opportunity Balassiano FII Classe C"/>
    <x v="6"/>
    <s v="-"/>
    <x v="1"/>
  </r>
  <r>
    <x v="298"/>
    <s v="Octo FI Imobiliário Responsabilidade Limitada"/>
    <x v="1"/>
    <s v="-"/>
    <x v="1"/>
  </r>
  <r>
    <x v="299"/>
    <s v="Órama High Yield FII"/>
    <x v="1"/>
    <s v="-"/>
    <x v="1"/>
  </r>
  <r>
    <x v="300"/>
    <s v="FII Patrimonial IV"/>
    <x v="7"/>
    <s v="-"/>
    <x v="1"/>
  </r>
  <r>
    <x v="301"/>
    <s v="Ourinvest Fof FII"/>
    <x v="1"/>
    <n v="9.7524511231000002"/>
    <x v="1"/>
  </r>
  <r>
    <x v="302"/>
    <s v="Ourinvest Jpp - FII"/>
    <x v="1"/>
    <n v="9.1549221705000008"/>
    <x v="1"/>
  </r>
  <r>
    <x v="303"/>
    <s v="FII Ourinvest Logistica"/>
    <x v="7"/>
    <n v="7.3533207287"/>
    <x v="1"/>
  </r>
  <r>
    <x v="304"/>
    <s v="FII Panamby"/>
    <x v="3"/>
    <n v="0"/>
    <x v="1"/>
  </r>
  <r>
    <x v="305"/>
    <s v="Patagônia Capital Multiestratégia Classe de Invest"/>
    <x v="3"/>
    <s v="-"/>
    <x v="1"/>
  </r>
  <r>
    <x v="306"/>
    <s v="Pátria Edifícios Corp FII"/>
    <x v="3"/>
    <n v="4.3197558399"/>
    <x v="1"/>
  </r>
  <r>
    <x v="307"/>
    <s v="Pátria Logística Fundo de Inve"/>
    <x v="3"/>
    <n v="7.1031322020000003"/>
    <x v="1"/>
  </r>
  <r>
    <x v="308"/>
    <s v="Prologis Brazil Log Vent FII"/>
    <x v="7"/>
    <s v="-"/>
    <x v="1"/>
  </r>
  <r>
    <x v="309"/>
    <s v="Performa Real Estate FII"/>
    <x v="3"/>
    <s v="-"/>
    <x v="1"/>
  </r>
  <r>
    <x v="310"/>
    <s v="Plural Recebiveis Imobiliarios Fundo de"/>
    <x v="1"/>
    <n v="11.218985976000001"/>
    <x v="1"/>
  </r>
  <r>
    <x v="311"/>
    <s v="Polo FII - Recebiveis Imobiliarios I"/>
    <x v="1"/>
    <n v="7.1190559206000001"/>
    <x v="1"/>
  </r>
  <r>
    <x v="312"/>
    <s v="Speciale Real Estate Fof FII"/>
    <x v="1"/>
    <s v="-"/>
    <x v="1"/>
  </r>
  <r>
    <x v="313"/>
    <s v="Speciale Real Estate Fof FII"/>
    <x v="1"/>
    <s v="-"/>
    <x v="1"/>
  </r>
  <r>
    <x v="314"/>
    <s v="Paramis Hedge Fund FII"/>
    <x v="3"/>
    <s v="-"/>
    <x v="1"/>
  </r>
  <r>
    <x v="315"/>
    <s v="Paramis Hedge Fund FII"/>
    <x v="3"/>
    <s v="-"/>
    <x v="1"/>
  </r>
  <r>
    <x v="316"/>
    <s v="Panorama Cred Residencial FII"/>
    <x v="6"/>
    <s v="-"/>
    <x v="1"/>
  </r>
  <r>
    <x v="317"/>
    <s v="Panorama Desenvolvimento Logístico - FI Imobiliári"/>
    <x v="3"/>
    <s v="-"/>
    <x v="1"/>
  </r>
  <r>
    <x v="318"/>
    <s v="Panorama Properties FII"/>
    <x v="3"/>
    <s v="-"/>
    <x v="1"/>
  </r>
  <r>
    <x v="319"/>
    <s v="Panorama Real Estate Crédito FI Imobiliário Respon"/>
    <x v="3"/>
    <s v="-"/>
    <x v="1"/>
  </r>
  <r>
    <x v="320"/>
    <s v="Polo Crédito Imobiliário FII"/>
    <x v="1"/>
    <n v="10.797213621999999"/>
    <x v="1"/>
  </r>
  <r>
    <x v="321"/>
    <s v="Parque Anhanguera FII"/>
    <x v="7"/>
    <n v="6.2742282843000003"/>
    <x v="1"/>
  </r>
  <r>
    <x v="322"/>
    <s v="Parque Dom Pedro Shopping Center FII"/>
    <x v="0"/>
    <n v="3.8724570269999998"/>
    <x v="1"/>
  </r>
  <r>
    <x v="323"/>
    <s v="Personale I FII"/>
    <x v="3"/>
    <n v="3.6986283784"/>
    <x v="1"/>
  </r>
  <r>
    <x v="324"/>
    <s v="Presidente Vargas FII"/>
    <x v="2"/>
    <n v="0"/>
    <x v="1"/>
  </r>
  <r>
    <x v="325"/>
    <s v="Presidente Vargas FII"/>
    <x v="2"/>
    <s v="-"/>
    <x v="1"/>
  </r>
  <r>
    <x v="326"/>
    <s v="FI Imobiliário Rbr Crédito Pulv"/>
    <x v="1"/>
    <s v="-"/>
    <x v="1"/>
  </r>
  <r>
    <x v="327"/>
    <s v="FII Vbi Prime Properties"/>
    <x v="2"/>
    <n v="6.6310807906000004"/>
    <x v="1"/>
  </r>
  <r>
    <x v="328"/>
    <s v="Vbi Agro FII"/>
    <x v="4"/>
    <n v="5.3502506178999996"/>
    <x v="1"/>
  </r>
  <r>
    <x v="329"/>
    <s v="Rb Capital Desenv Residencial"/>
    <x v="6"/>
    <n v="9.0648573754000008"/>
    <x v="1"/>
  </r>
  <r>
    <x v="330"/>
    <s v="Rio Bravo Renda Educacional"/>
    <x v="10"/>
    <n v="8.1222593102000005"/>
    <x v="1"/>
  </r>
  <r>
    <x v="331"/>
    <s v="Rio Bravo Fundo de FII"/>
    <x v="1"/>
    <n v="7.7726532827000003"/>
    <x v="1"/>
  </r>
  <r>
    <x v="332"/>
    <s v="Rio Bravo Créd I H G FII - FII"/>
    <x v="1"/>
    <n v="10.850888548"/>
    <x v="1"/>
  </r>
  <r>
    <x v="333"/>
    <s v="Rio Bravo Cred I H Y FII - FII"/>
    <x v="1"/>
    <s v="-"/>
    <x v="1"/>
  </r>
  <r>
    <x v="334"/>
    <s v="Rb Capital Desenvolvimento Residencial I"/>
    <x v="1"/>
    <n v="0"/>
    <x v="1"/>
  </r>
  <r>
    <x v="335"/>
    <s v="Rb Capital Logístico Fundo de"/>
    <x v="7"/>
    <s v="-"/>
    <x v="1"/>
  </r>
  <r>
    <x v="336"/>
    <s v="FII Mercantil do Brasil"/>
    <x v="3"/>
    <n v="8.9497380322000009"/>
    <x v="1"/>
  </r>
  <r>
    <x v="337"/>
    <s v="Rb Capital Renda II FII Resp Limitada-Única"/>
    <x v="3"/>
    <n v="1.2256782819000001"/>
    <x v="1"/>
  </r>
  <r>
    <x v="338"/>
    <s v="Rbr Alpha Multiestratégia Real"/>
    <x v="1"/>
    <n v="7.6327533264999996"/>
    <x v="1"/>
  </r>
  <r>
    <x v="339"/>
    <s v="Rbr Desenvolvimento III FI Imo"/>
    <x v="4"/>
    <s v="-"/>
    <x v="1"/>
  </r>
  <r>
    <x v="340"/>
    <s v="Rbr Log FII"/>
    <x v="3"/>
    <n v="7.6256880734000001"/>
    <x v="1"/>
  </r>
  <r>
    <x v="341"/>
    <s v="FII Rbr Desenvolvimento"/>
    <x v="4"/>
    <s v="-"/>
    <x v="1"/>
  </r>
  <r>
    <x v="342"/>
    <s v="FII Rbr Properties - FII"/>
    <x v="2"/>
    <n v="5.5578947368999998"/>
    <x v="1"/>
  </r>
  <r>
    <x v="343"/>
    <s v="FI Imobiliario - FII"/>
    <x v="1"/>
    <n v="9.7854698149000008"/>
    <x v="1"/>
  </r>
  <r>
    <x v="344"/>
    <s v="Rio Bravo Renda Residencial FII"/>
    <x v="3"/>
    <n v="5.125"/>
    <x v="1"/>
  </r>
  <r>
    <x v="345"/>
    <s v="FII Rbr Plus Mult Real Estate"/>
    <x v="4"/>
    <s v="-"/>
    <x v="1"/>
  </r>
  <r>
    <x v="346"/>
    <s v="FI Imobiliário Rbr Crédito Imob"/>
    <x v="1"/>
    <n v="9.7850876880000008"/>
    <x v="1"/>
  </r>
  <r>
    <x v="347"/>
    <s v="Rb Capital Tfo Situs Fundo de Investimen"/>
    <x v="3"/>
    <s v="-"/>
    <x v="1"/>
  </r>
  <r>
    <x v="348"/>
    <s v="FII Agências Caixa"/>
    <x v="4"/>
    <n v="9.4062366510000004"/>
    <x v="1"/>
  </r>
  <r>
    <x v="349"/>
    <s v="FII Crédito Imobiliário II"/>
    <x v="1"/>
    <n v="2.1472182120999999"/>
    <x v="1"/>
  </r>
  <r>
    <x v="350"/>
    <s v="Grupo Rcfa Fundo de Investimen"/>
    <x v="3"/>
    <n v="0"/>
    <x v="1"/>
  </r>
  <r>
    <x v="351"/>
    <s v="Rbr Des Com Feeder Fof - FII"/>
    <x v="1"/>
    <n v="5.0754866905"/>
    <x v="1"/>
  </r>
  <r>
    <x v="352"/>
    <s v="FI Imobiliario Rio BR"/>
    <x v="2"/>
    <n v="6.0770156438000003"/>
    <x v="1"/>
  </r>
  <r>
    <x v="353"/>
    <s v="Rbr Desenv Log I FII Resp Limitada"/>
    <x v="7"/>
    <s v="-"/>
    <x v="1"/>
  </r>
  <r>
    <x v="354"/>
    <s v="Rec Fundo de Cri Cotas Amortizáveis - FI Imobiliár"/>
    <x v="1"/>
    <s v="-"/>
    <x v="1"/>
  </r>
  <r>
    <x v="355"/>
    <s v="Rec Multiestratégia - FI Imobiliário - Responsabil"/>
    <x v="3"/>
    <s v="-"/>
    <x v="1"/>
  </r>
  <r>
    <x v="356"/>
    <s v="FII FII Rec Rec Imobiliários"/>
    <x v="1"/>
    <n v="12.714748201000001"/>
    <x v="1"/>
  </r>
  <r>
    <x v="357"/>
    <s v="FII FII Rec Renda Imobiliária"/>
    <x v="3"/>
    <n v="7.3278806583999998"/>
    <x v="1"/>
  </r>
  <r>
    <x v="358"/>
    <s v="FII Rec Fundo de Fundos"/>
    <x v="1"/>
    <s v="-"/>
    <x v="1"/>
  </r>
  <r>
    <x v="359"/>
    <s v="Singulare FII"/>
    <x v="1"/>
    <n v="7.9449877276"/>
    <x v="1"/>
  </r>
  <r>
    <x v="360"/>
    <s v="FII Rec Logistica"/>
    <x v="3"/>
    <n v="8.0162727273000005"/>
    <x v="1"/>
  </r>
  <r>
    <x v="361"/>
    <s v="Cpv Energia FII Responsabilidade Limitada"/>
    <x v="4"/>
    <s v="-"/>
    <x v="1"/>
  </r>
  <r>
    <x v="362"/>
    <s v="Cpv Energia FII Responsabilidade Limitada"/>
    <x v="4"/>
    <s v="-"/>
    <x v="1"/>
  </r>
  <r>
    <x v="363"/>
    <s v="FII Residone"/>
    <x v="6"/>
    <s v="-"/>
    <x v="1"/>
  </r>
  <r>
    <x v="364"/>
    <s v="FII Rb Cap I Fundo de Fundos"/>
    <x v="1"/>
    <n v="8.7801264885000005"/>
    <x v="1"/>
  </r>
  <r>
    <x v="365"/>
    <s v="Real Investor FII"/>
    <x v="1"/>
    <s v="-"/>
    <x v="1"/>
  </r>
  <r>
    <x v="366"/>
    <s v="Real Investor FII"/>
    <x v="1"/>
    <s v="-"/>
    <x v="1"/>
  </r>
  <r>
    <x v="367"/>
    <s v="Reag Mult Ativos Imobiliarios"/>
    <x v="3"/>
    <n v="2.0430107526999999"/>
    <x v="1"/>
  </r>
  <r>
    <x v="368"/>
    <s v="FII BB Renda de Papeis Imobili"/>
    <x v="1"/>
    <n v="28.680226480000002"/>
    <x v="1"/>
  </r>
  <r>
    <x v="369"/>
    <s v="FII Rio Negro FII"/>
    <x v="2"/>
    <n v="6.5587734242"/>
    <x v="1"/>
  </r>
  <r>
    <x v="370"/>
    <s v="FI Imobiliário Rooftop I"/>
    <x v="3"/>
    <s v="-"/>
    <x v="1"/>
  </r>
  <r>
    <x v="371"/>
    <s v="Rbr Prem Rec Im FII"/>
    <x v="1"/>
    <s v="-"/>
    <x v="1"/>
  </r>
  <r>
    <x v="372"/>
    <s v="Rb Capital Rec Imob FII - FII"/>
    <x v="1"/>
    <n v="8.8220962461999992"/>
    <x v="1"/>
  </r>
  <r>
    <x v="373"/>
    <s v="Rb Capital Desenvolvimento Res"/>
    <x v="6"/>
    <s v="-"/>
    <x v="1"/>
  </r>
  <r>
    <x v="374"/>
    <s v="Brc II - FI"/>
    <x v="3"/>
    <s v="-"/>
    <x v="1"/>
  </r>
  <r>
    <x v="375"/>
    <s v="Vbi Reits Multiestratégia FII"/>
    <x v="3"/>
    <n v="9.3169690502000009"/>
    <x v="1"/>
  </r>
  <r>
    <x v="376"/>
    <s v="Riza Akin FII - FII"/>
    <x v="1"/>
    <n v="7.6984213320999997"/>
    <x v="1"/>
  </r>
  <r>
    <x v="377"/>
    <s v="Riza Arctium Real Estate FII"/>
    <x v="4"/>
    <n v="14.607092055000001"/>
    <x v="1"/>
  </r>
  <r>
    <x v="378"/>
    <s v="Riza Arctium Real Estate FII"/>
    <x v="4"/>
    <s v="-"/>
    <x v="1"/>
  </r>
  <r>
    <x v="379"/>
    <s v="Riza Lecci FII Resp Limitada-Cl Sênior"/>
    <x v="4"/>
    <s v="-"/>
    <x v="1"/>
  </r>
  <r>
    <x v="380"/>
    <s v="FII Riza Terrax"/>
    <x v="3"/>
    <n v="8.9102320273999993"/>
    <x v="1"/>
  </r>
  <r>
    <x v="381"/>
    <s v="FII Brl Prop II Subordinada Mezanino"/>
    <x v="7"/>
    <s v="-"/>
    <x v="1"/>
  </r>
  <r>
    <x v="382"/>
    <s v="FII Brl Prop II Subordinada Mezanino"/>
    <x v="7"/>
    <s v="-"/>
    <x v="1"/>
  </r>
  <r>
    <x v="383"/>
    <s v="Raizz Desenv I FII - FII-Unica"/>
    <x v="7"/>
    <s v="-"/>
    <x v="1"/>
  </r>
  <r>
    <x v="384"/>
    <s v="Santander Papeis Imobiliarios"/>
    <x v="1"/>
    <n v="4.8939040843999999"/>
    <x v="1"/>
  </r>
  <r>
    <x v="385"/>
    <s v="FII Sia Corporate"/>
    <x v="2"/>
    <n v="0"/>
    <x v="1"/>
  </r>
  <r>
    <x v="386"/>
    <s v="Santander Papéis Imobiliários FII"/>
    <x v="1"/>
    <s v="-"/>
    <x v="1"/>
  </r>
  <r>
    <x v="387"/>
    <s v="Santander Renda de Alugueis Fu"/>
    <x v="3"/>
    <n v="7.2314663499999998"/>
    <x v="1"/>
  </r>
  <r>
    <x v="388"/>
    <s v="Scp"/>
    <x v="0"/>
    <n v="2.3332691066"/>
    <x v="1"/>
  </r>
  <r>
    <x v="389"/>
    <s v="Hedge Seed FII Subordinada"/>
    <x v="3"/>
    <s v="-"/>
    <x v="1"/>
  </r>
  <r>
    <x v="390"/>
    <s v="Sequóia III Renda Imobiliária"/>
    <x v="3"/>
    <s v="-"/>
    <x v="1"/>
  </r>
  <r>
    <x v="391"/>
    <s v="FII São Fernando"/>
    <x v="2"/>
    <s v="-"/>
    <x v="1"/>
  </r>
  <r>
    <x v="392"/>
    <s v="Shopping Parque Dom Pedro FII"/>
    <x v="0"/>
    <s v="-"/>
    <x v="1"/>
  </r>
  <r>
    <x v="393"/>
    <s v="Mult Shoppings FII"/>
    <x v="3"/>
    <s v="-"/>
    <x v="1"/>
  </r>
  <r>
    <x v="394"/>
    <s v="Mult Shoppings FII"/>
    <x v="3"/>
    <s v="-"/>
    <x v="1"/>
  </r>
  <r>
    <x v="395"/>
    <s v="FII Shopping Patio Higienopolis"/>
    <x v="0"/>
    <n v="3.8701584485999998"/>
    <x v="1"/>
  </r>
  <r>
    <x v="396"/>
    <s v="Sh Special Opps FII"/>
    <x v="4"/>
    <s v="-"/>
    <x v="1"/>
  </r>
  <r>
    <x v="397"/>
    <s v="Sj Au Logística FII"/>
    <x v="7"/>
    <s v="-"/>
    <x v="1"/>
  </r>
  <r>
    <x v="398"/>
    <s v="FII Smart Real Estate - Resp Limitada"/>
    <x v="3"/>
    <s v="-"/>
    <x v="1"/>
  </r>
  <r>
    <x v="399"/>
    <s v="FII Smart Real Estate - Resp Limitada"/>
    <x v="3"/>
    <s v="-"/>
    <x v="1"/>
  </r>
  <r>
    <x v="400"/>
    <s v="Suno Recebíveis FII"/>
    <x v="1"/>
    <s v="-"/>
    <x v="1"/>
  </r>
  <r>
    <x v="401"/>
    <s v="Suno Energias Limpas FI Imobiliário Is"/>
    <x v="4"/>
    <s v="-"/>
    <x v="1"/>
  </r>
  <r>
    <x v="402"/>
    <s v="Suno Fundo de Fundos de Invest"/>
    <x v="1"/>
    <s v="-"/>
    <x v="1"/>
  </r>
  <r>
    <x v="403"/>
    <s v="Suno Fundo de Fundos de Invest"/>
    <x v="1"/>
    <s v="-"/>
    <x v="1"/>
  </r>
  <r>
    <x v="404"/>
    <s v="Suno Log FII"/>
    <x v="7"/>
    <s v="-"/>
    <x v="1"/>
  </r>
  <r>
    <x v="405"/>
    <s v="Suno Mult FII"/>
    <x v="3"/>
    <s v="-"/>
    <x v="1"/>
  </r>
  <r>
    <x v="406"/>
    <s v="FI Imobiliário Sofia"/>
    <x v="1"/>
    <s v="-"/>
    <x v="1"/>
  </r>
  <r>
    <x v="407"/>
    <s v="Solarium FII - FI Imo"/>
    <x v="3"/>
    <s v="-"/>
    <x v="1"/>
  </r>
  <r>
    <x v="408"/>
    <s v="Spa FII"/>
    <x v="0"/>
    <s v="-"/>
    <x v="1"/>
  </r>
  <r>
    <x v="409"/>
    <s v="Whg Finvest SP Realty FII"/>
    <x v="6"/>
    <s v="-"/>
    <x v="1"/>
  </r>
  <r>
    <x v="410"/>
    <s v="Spgm FI Imobiliário Senior"/>
    <x v="2"/>
    <s v="-"/>
    <x v="1"/>
  </r>
  <r>
    <x v="411"/>
    <s v="Spgm FI Imobiliário Subordinada"/>
    <x v="2"/>
    <s v="-"/>
    <x v="1"/>
  </r>
  <r>
    <x v="412"/>
    <s v="Spgm FI Imobiliário Subordinada"/>
    <x v="2"/>
    <s v="-"/>
    <x v="1"/>
  </r>
  <r>
    <x v="413"/>
    <s v="Supremo FI"/>
    <x v="3"/>
    <s v="-"/>
    <x v="1"/>
  </r>
  <r>
    <x v="414"/>
    <s v="SP Downtown FII"/>
    <x v="4"/>
    <n v="17.928382599999999"/>
    <x v="1"/>
  </r>
  <r>
    <x v="415"/>
    <s v="FII Spx Syn Multiestratégia"/>
    <x v="3"/>
    <s v="-"/>
    <x v="1"/>
  </r>
  <r>
    <x v="416"/>
    <s v="Serra Verde FII"/>
    <x v="4"/>
    <s v="-"/>
    <x v="1"/>
  </r>
  <r>
    <x v="417"/>
    <s v="Starx FII"/>
    <x v="0"/>
    <s v="-"/>
    <x v="1"/>
  </r>
  <r>
    <x v="418"/>
    <s v="G5 Cidade Nova FII Senior"/>
    <x v="3"/>
    <s v="-"/>
    <x v="1"/>
  </r>
  <r>
    <x v="419"/>
    <s v="G5 Cidade Nova FII Subordinada Junior"/>
    <x v="3"/>
    <s v="-"/>
    <x v="1"/>
  </r>
  <r>
    <x v="420"/>
    <s v="G5 Cidade Nova FII Subordinada Mezanino"/>
    <x v="3"/>
    <s v="-"/>
    <x v="1"/>
  </r>
  <r>
    <x v="421"/>
    <s v="Treecorp Real Estate FII - I"/>
    <x v="3"/>
    <s v="-"/>
    <x v="1"/>
  </r>
  <r>
    <x v="422"/>
    <s v="Tellus Multiestratégia - FII FII Resp Limitada-Úni"/>
    <x v="3"/>
    <s v="-"/>
    <x v="1"/>
  </r>
  <r>
    <x v="423"/>
    <s v="Tellus Properties FII"/>
    <x v="2"/>
    <n v="6.0376944991999997"/>
    <x v="1"/>
  </r>
  <r>
    <x v="424"/>
    <s v="FII Tg Ativo Real"/>
    <x v="3"/>
    <n v="10.652612693"/>
    <x v="1"/>
  </r>
  <r>
    <x v="425"/>
    <s v="Tjk Renda Imobiliária FII"/>
    <x v="3"/>
    <s v="-"/>
    <x v="1"/>
  </r>
  <r>
    <x v="426"/>
    <s v="Tjk Renda Imobiliária FII"/>
    <x v="3"/>
    <s v="-"/>
    <x v="1"/>
  </r>
  <r>
    <x v="427"/>
    <s v="Itaú Tempus FII"/>
    <x v="4"/>
    <s v="-"/>
    <x v="1"/>
  </r>
  <r>
    <x v="428"/>
    <s v="Rbr Top Offices FI Imobiliário Responsabilidade Li"/>
    <x v="2"/>
    <s v="-"/>
    <x v="1"/>
  </r>
  <r>
    <x v="429"/>
    <s v="Tordesilhas Ei FII"/>
    <x v="4"/>
    <n v="10.326987234000001"/>
    <x v="1"/>
  </r>
  <r>
    <x v="430"/>
    <s v="FII Tellus Rio Bravo Renda Log"/>
    <x v="7"/>
    <n v="7.4092056709999996"/>
    <x v="1"/>
  </r>
  <r>
    <x v="431"/>
    <s v="Torre Norte FII"/>
    <x v="2"/>
    <n v="2.5420068882"/>
    <x v="1"/>
  </r>
  <r>
    <x v="432"/>
    <s v="Trx Real Estate II FII"/>
    <x v="3"/>
    <n v="8.1094036967999994"/>
    <x v="1"/>
  </r>
  <r>
    <x v="433"/>
    <s v="Trx Real Estate II FII"/>
    <x v="3"/>
    <s v="-"/>
    <x v="1"/>
  </r>
  <r>
    <x v="434"/>
    <s v="Trx Real Estate FII"/>
    <x v="3"/>
    <n v="9.1798418971999993"/>
    <x v="1"/>
  </r>
  <r>
    <x v="435"/>
    <s v="Trx Hedge Fund FI Imobiliário - Responsabilidade L"/>
    <x v="5"/>
    <s v="-"/>
    <x v="1"/>
  </r>
  <r>
    <x v="436"/>
    <s v="Tishman Speyer Renda Corp FII"/>
    <x v="2"/>
    <s v="-"/>
    <x v="1"/>
  </r>
  <r>
    <x v="437"/>
    <s v="Tishman Speyer Renda Corp FII"/>
    <x v="2"/>
    <s v="-"/>
    <x v="1"/>
  </r>
  <r>
    <x v="438"/>
    <s v="Transinc Fundo de Invest. Imob"/>
    <x v="3"/>
    <s v="-"/>
    <x v="1"/>
  </r>
  <r>
    <x v="439"/>
    <s v="Tivio Renda Imobiliária FI Imobiliário Responsabil"/>
    <x v="3"/>
    <n v="9.7996479625999999"/>
    <x v="1"/>
  </r>
  <r>
    <x v="440"/>
    <s v="Urca Hedge Fund Estratégia Imobiliária FII Resp Li"/>
    <x v="4"/>
    <s v="-"/>
    <x v="1"/>
  </r>
  <r>
    <x v="441"/>
    <s v="Urca Prime Renda FII"/>
    <x v="1"/>
    <n v="18.287033474000001"/>
    <x v="1"/>
  </r>
  <r>
    <x v="442"/>
    <s v="Vectis Juros Real FII"/>
    <x v="1"/>
    <n v="10.859814867000001"/>
    <x v="1"/>
  </r>
  <r>
    <x v="443"/>
    <s v="Vinci Credit Securities FII"/>
    <x v="1"/>
    <s v="-"/>
    <x v="1"/>
  </r>
  <r>
    <x v="444"/>
    <s v="Vectis Renda Residencial FII"/>
    <x v="6"/>
    <s v="-"/>
    <x v="1"/>
  </r>
  <r>
    <x v="445"/>
    <s v="FII Vereda"/>
    <x v="3"/>
    <s v="-"/>
    <x v="1"/>
  </r>
  <r>
    <x v="446"/>
    <s v="Valora Hedge Fund FII"/>
    <x v="3"/>
    <s v="-"/>
    <x v="1"/>
  </r>
  <r>
    <x v="447"/>
    <s v="Valora Cri Infra II FI Imobiliá"/>
    <x v="4"/>
    <s v="-"/>
    <x v="1"/>
  </r>
  <r>
    <x v="448"/>
    <s v="Valora Cri Indice de Preco FII"/>
    <x v="1"/>
    <n v="12.513572204000001"/>
    <x v="1"/>
  </r>
  <r>
    <x v="449"/>
    <s v="Valora Cri CDI FII"/>
    <x v="1"/>
    <n v="8.1026629792999998"/>
    <x v="1"/>
  </r>
  <r>
    <x v="450"/>
    <s v="Valora Cri CDI FII"/>
    <x v="1"/>
    <s v="-"/>
    <x v="1"/>
  </r>
  <r>
    <x v="451"/>
    <s v="Valora Renda Imobiliária FII Resp Limitada-Única"/>
    <x v="4"/>
    <s v="-"/>
    <x v="1"/>
  </r>
  <r>
    <x v="452"/>
    <s v="Valora Renda Imobiliária FII Resp Limitada-Única"/>
    <x v="4"/>
    <s v="-"/>
    <x v="1"/>
  </r>
  <r>
    <x v="453"/>
    <s v="Vic Desenvolvimento Vintage 20/21 FII"/>
    <x v="6"/>
    <s v="-"/>
    <x v="1"/>
  </r>
  <r>
    <x v="454"/>
    <s v="Vinci Instr Finan FII - FII"/>
    <x v="1"/>
    <n v="7.7960387695"/>
    <x v="1"/>
  </r>
  <r>
    <x v="455"/>
    <s v="FII Vinci Logistica"/>
    <x v="7"/>
    <n v="5.5831559024999997"/>
    <x v="1"/>
  </r>
  <r>
    <x v="456"/>
    <s v="Vinci Offices FII"/>
    <x v="3"/>
    <n v="9.3904185897999994"/>
    <x v="1"/>
  </r>
  <r>
    <x v="457"/>
    <s v="Vinci Shop Centers FII - FII"/>
    <x v="3"/>
    <n v="5.0004340655000004"/>
    <x v="1"/>
  </r>
  <r>
    <x v="458"/>
    <s v="Vinci Imoveis Urbanos FII"/>
    <x v="4"/>
    <s v="-"/>
    <x v="1"/>
  </r>
  <r>
    <x v="459"/>
    <s v="FII Jfdcam"/>
    <x v="4"/>
    <s v="-"/>
    <x v="1"/>
  </r>
  <r>
    <x v="460"/>
    <s v="Vector Lajes FII"/>
    <x v="3"/>
    <s v="-"/>
    <x v="1"/>
  </r>
  <r>
    <x v="461"/>
    <s v="Tivio Securities FI Imobiliário"/>
    <x v="1"/>
    <n v="7.9901305129000004"/>
    <x v="1"/>
  </r>
  <r>
    <x v="462"/>
    <s v="FII Polo Shopping Indaiatuba"/>
    <x v="0"/>
    <s v="-"/>
    <x v="1"/>
  </r>
  <r>
    <x v="463"/>
    <s v="Fator Verita Fundo de Investim"/>
    <x v="1"/>
    <n v="10.471698113"/>
    <x v="1"/>
  </r>
  <r>
    <x v="464"/>
    <s v="Fator Veritá Multiestratégia FI"/>
    <x v="3"/>
    <s v="-"/>
    <x v="1"/>
  </r>
  <r>
    <x v="465"/>
    <s v="Fator Veritá Multiestratégia FI"/>
    <x v="3"/>
    <s v="-"/>
    <x v="1"/>
  </r>
  <r>
    <x v="466"/>
    <s v="FII Votorantim Shopping"/>
    <x v="0"/>
    <n v="5.4078553451999998"/>
    <x v="1"/>
  </r>
  <r>
    <x v="467"/>
    <s v="Versalhes Recebíveis Imobiliár"/>
    <x v="1"/>
    <s v="-"/>
    <x v="1"/>
  </r>
  <r>
    <x v="468"/>
    <s v="FII Logística"/>
    <x v="7"/>
    <n v="7.7061724488000003"/>
    <x v="1"/>
  </r>
  <r>
    <x v="469"/>
    <s v="FI Imobiliario Plus"/>
    <x v="3"/>
    <s v="-"/>
    <x v="1"/>
  </r>
  <r>
    <x v="470"/>
    <s v="V2 Edificios Corporativos FII"/>
    <x v="3"/>
    <n v="0"/>
    <x v="1"/>
  </r>
  <r>
    <x v="471"/>
    <s v="V2 Edificios Corporativos FII"/>
    <x v="3"/>
    <s v="-"/>
    <x v="1"/>
  </r>
  <r>
    <x v="472"/>
    <s v="V2 Recebíveis Imob FII"/>
    <x v="1"/>
    <n v="7.3094115844000003"/>
    <x v="1"/>
  </r>
  <r>
    <x v="473"/>
    <s v="V2 Mult Renda FI Imobiliário Responsabilidade Limi"/>
    <x v="3"/>
    <n v="8.4031100478000003"/>
    <x v="1"/>
  </r>
  <r>
    <x v="474"/>
    <s v="V2 Renda Imobiliária FII"/>
    <x v="3"/>
    <s v="-"/>
    <x v="1"/>
  </r>
  <r>
    <x v="475"/>
    <s v="Genesis Multiestrategia FII"/>
    <x v="4"/>
    <s v="-"/>
    <x v="1"/>
  </r>
  <r>
    <x v="476"/>
    <s v="Whg Real Estate FII"/>
    <x v="3"/>
    <s v="-"/>
    <x v="1"/>
  </r>
  <r>
    <x v="477"/>
    <s v="Whg Real Estate FII"/>
    <x v="3"/>
    <s v="-"/>
    <x v="1"/>
  </r>
  <r>
    <x v="478"/>
    <s v="Shopping West Plaza FII"/>
    <x v="0"/>
    <n v="1.1337868481"/>
    <x v="1"/>
  </r>
  <r>
    <x v="479"/>
    <s v="Warren Securities FII - FII-Sub"/>
    <x v="1"/>
    <s v="-"/>
    <x v="1"/>
  </r>
  <r>
    <x v="480"/>
    <s v="FII Ourinvest Rei"/>
    <x v="3"/>
    <n v="5.6382821161000001"/>
    <x v="1"/>
  </r>
  <r>
    <x v="481"/>
    <s v="FII Ourinvest Rei"/>
    <x v="3"/>
    <s v="-"/>
    <x v="1"/>
  </r>
  <r>
    <x v="482"/>
    <s v="R Cap 1810 Fundo de Fundos FII"/>
    <x v="4"/>
    <s v="-"/>
    <x v="1"/>
  </r>
  <r>
    <x v="483"/>
    <s v="Xp Cred Imob - FII"/>
    <x v="1"/>
    <n v="11.894129179"/>
    <x v="1"/>
  </r>
  <r>
    <x v="484"/>
    <s v="Xp Corporate Macae FII"/>
    <x v="2"/>
    <n v="9.6118299446000002"/>
    <x v="1"/>
  </r>
  <r>
    <x v="485"/>
    <s v="Xp Industrial FII"/>
    <x v="4"/>
    <n v="6.4006791172000002"/>
    <x v="1"/>
  </r>
  <r>
    <x v="486"/>
    <s v="FII Xp Log"/>
    <x v="7"/>
    <n v="5.9238249595000001"/>
    <x v="1"/>
  </r>
  <r>
    <x v="487"/>
    <s v="Xp Malls FI"/>
    <x v="0"/>
    <n v="4.6588745267"/>
    <x v="1"/>
  </r>
  <r>
    <x v="488"/>
    <s v="Xp Malls FI"/>
    <x v="0"/>
    <s v="-"/>
    <x v="1"/>
  </r>
  <r>
    <x v="489"/>
    <s v="FII Xp Properties"/>
    <x v="3"/>
    <n v="7.6458256258999997"/>
    <x v="1"/>
  </r>
  <r>
    <x v="490"/>
    <s v="Xp Selection FII"/>
    <x v="1"/>
    <n v="9.1671845866999995"/>
    <x v="1"/>
  </r>
  <r>
    <x v="491"/>
    <s v="Hedge Yees Habitações Econômicas FI Imobiliário de"/>
    <x v="6"/>
    <s v="-"/>
    <x v="1"/>
  </r>
  <r>
    <x v="492"/>
    <s v="Yuca FI Imobiliário Responsabilidade Limitada"/>
    <x v="6"/>
    <s v="-"/>
    <x v="1"/>
  </r>
  <r>
    <x v="493"/>
    <s v="FII Zagros Multiestratégia"/>
    <x v="3"/>
    <s v="-"/>
    <x v="1"/>
  </r>
  <r>
    <x v="494"/>
    <s v="FII Zagros Multiestratégia"/>
    <x v="3"/>
    <s v="-"/>
    <x v="1"/>
  </r>
  <r>
    <x v="495"/>
    <s v="Zavit Crédito Imobiliário FII"/>
    <x v="1"/>
    <s v="-"/>
    <x v="1"/>
  </r>
  <r>
    <x v="496"/>
    <s v="Zavit Crédito Imobiliário FII"/>
    <x v="1"/>
    <s v="-"/>
    <x v="1"/>
  </r>
  <r>
    <x v="497"/>
    <s v="Zavit Real Estate Fund FII"/>
    <x v="3"/>
    <s v="-"/>
    <x v="1"/>
  </r>
  <r>
    <x v="498"/>
    <s v="Zion Capital FII"/>
    <x v="4"/>
    <s v="-"/>
    <x v="1"/>
  </r>
  <r>
    <x v="0"/>
    <s v="FII Fortaleza"/>
    <x v="0"/>
    <n v="9.8400806799999998"/>
    <x v="2"/>
  </r>
  <r>
    <x v="1"/>
    <s v="Af Invest Cri FII Rec Imob"/>
    <x v="1"/>
    <n v="15.030549898"/>
    <x v="2"/>
  </r>
  <r>
    <x v="2"/>
    <s v="Autonomy Edifícios Corporativos FI Imobiliário - F"/>
    <x v="2"/>
    <n v="12.51200439"/>
    <x v="2"/>
  </r>
  <r>
    <x v="3"/>
    <s v="Aj Malls FII"/>
    <x v="1"/>
    <s v="-"/>
    <x v="2"/>
  </r>
  <r>
    <x v="4"/>
    <s v="Torre Almirante FII"/>
    <x v="2"/>
    <n v="0"/>
    <x v="2"/>
  </r>
  <r>
    <x v="5"/>
    <s v="Alianza Crédito FII"/>
    <x v="1"/>
    <s v="-"/>
    <x v="2"/>
  </r>
  <r>
    <x v="6"/>
    <s v="Alianza Crédito FII"/>
    <x v="1"/>
    <s v="-"/>
    <x v="2"/>
  </r>
  <r>
    <x v="7"/>
    <s v="Alianza Multiestratégia FII"/>
    <x v="1"/>
    <n v="13.811598944"/>
    <x v="2"/>
  </r>
  <r>
    <x v="8"/>
    <s v="Alianza Trust Renda Imob FII"/>
    <x v="3"/>
    <n v="12.368190244000001"/>
    <x v="2"/>
  </r>
  <r>
    <x v="9"/>
    <s v="Alianza Titulos Imobiliarios FII"/>
    <x v="1"/>
    <n v="9.7310461669000006"/>
    <x v="2"/>
  </r>
  <r>
    <x v="10"/>
    <s v="Ancar Ic FII"/>
    <x v="0"/>
    <s v="-"/>
    <x v="2"/>
  </r>
  <r>
    <x v="11"/>
    <s v="Navi Residencial FII"/>
    <x v="1"/>
    <n v="11.568878155"/>
    <x v="2"/>
  </r>
  <r>
    <x v="12"/>
    <s v="Apex Malls FII"/>
    <x v="1"/>
    <s v="-"/>
    <x v="2"/>
  </r>
  <r>
    <x v="13"/>
    <s v="Apex Malls FII"/>
    <x v="1"/>
    <s v="-"/>
    <x v="2"/>
  </r>
  <r>
    <x v="14"/>
    <s v="Apex Realty FII Resp Limitada"/>
    <x v="1"/>
    <s v="-"/>
    <x v="2"/>
  </r>
  <r>
    <x v="15"/>
    <s v="Aroeira 333 Renda Log FII"/>
    <x v="4"/>
    <s v="-"/>
    <x v="2"/>
  </r>
  <r>
    <x v="16"/>
    <s v="Open K Recebiveis FII"/>
    <x v="1"/>
    <n v="16.400656064"/>
    <x v="2"/>
  </r>
  <r>
    <x v="17"/>
    <s v="Open K Recebiveis FII"/>
    <x v="5"/>
    <s v="-"/>
    <x v="2"/>
  </r>
  <r>
    <x v="18"/>
    <s v="ARX Dover Recebíveis FII"/>
    <x v="4"/>
    <s v="-"/>
    <x v="2"/>
  </r>
  <r>
    <x v="19"/>
    <s v="Asa Metropolis FII"/>
    <x v="4"/>
    <n v="9.5029666375000001"/>
    <x v="2"/>
  </r>
  <r>
    <x v="20"/>
    <s v="Asa Retrofits I FII FII"/>
    <x v="1"/>
    <s v="-"/>
    <x v="2"/>
  </r>
  <r>
    <x v="21"/>
    <s v="Haz FII"/>
    <x v="1"/>
    <s v="-"/>
    <x v="2"/>
  </r>
  <r>
    <x v="22"/>
    <s v="Hedge Atrium Shopping Santo An"/>
    <x v="0"/>
    <n v="0.20831163421000001"/>
    <x v="2"/>
  </r>
  <r>
    <x v="23"/>
    <s v="Alianza Urban Hub Renda FII"/>
    <x v="3"/>
    <s v="-"/>
    <x v="2"/>
  </r>
  <r>
    <x v="24"/>
    <s v="Az Quest Panorama Crédito Estruturado FII Resp Lim"/>
    <x v="1"/>
    <s v="-"/>
    <x v="2"/>
  </r>
  <r>
    <x v="25"/>
    <s v="Az Quest Panorama Logística FII - Resp Limitada-Ún"/>
    <x v="1"/>
    <s v="-"/>
    <x v="2"/>
  </r>
  <r>
    <x v="26"/>
    <s v="FII Vbi Rend Imob I - FII"/>
    <x v="1"/>
    <n v="13.902439024"/>
    <x v="2"/>
  </r>
  <r>
    <x v="27"/>
    <s v="FII BB Progressivo"/>
    <x v="1"/>
    <n v="14.344573625000001"/>
    <x v="2"/>
  </r>
  <r>
    <x v="28"/>
    <s v="FII BB Fof"/>
    <x v="1"/>
    <n v="11.594949755"/>
    <x v="2"/>
  </r>
  <r>
    <x v="29"/>
    <s v="BB Premium Malls FI Imobiliário"/>
    <x v="1"/>
    <s v="-"/>
    <x v="2"/>
  </r>
  <r>
    <x v="30"/>
    <s v="BB Recebiveis Imobiliarios - FII"/>
    <x v="1"/>
    <s v="-"/>
    <x v="2"/>
  </r>
  <r>
    <x v="31"/>
    <s v="FII BB Renda Corporativa"/>
    <x v="1"/>
    <n v="10.590612656999999"/>
    <x v="2"/>
  </r>
  <r>
    <x v="32"/>
    <s v="Bradesco Carteira Imobiliaria Ativa"/>
    <x v="1"/>
    <n v="10.066799484000001"/>
    <x v="2"/>
  </r>
  <r>
    <x v="33"/>
    <s v="Banestes Recebiveis Imob FII"/>
    <x v="1"/>
    <n v="14.154566744"/>
    <x v="2"/>
  </r>
  <r>
    <x v="34"/>
    <s v="Bgr B32 FI Imobiliário"/>
    <x v="1"/>
    <s v="-"/>
    <x v="2"/>
  </r>
  <r>
    <x v="35"/>
    <s v="Brio Credito Estruturado - FII"/>
    <x v="1"/>
    <n v="4.8890425883999997"/>
    <x v="2"/>
  </r>
  <r>
    <x v="36"/>
    <s v="Brio Multiestratégia - FII"/>
    <x v="1"/>
    <n v="13.912383901"/>
    <x v="2"/>
  </r>
  <r>
    <x v="37"/>
    <s v="Brio Real Estate IV - FII"/>
    <x v="1"/>
    <s v="-"/>
    <x v="2"/>
  </r>
  <r>
    <x v="38"/>
    <s v="Brio Real Estate V FI Imobiliário"/>
    <x v="5"/>
    <s v="-"/>
    <x v="2"/>
  </r>
  <r>
    <x v="39"/>
    <s v="Catuaí Vbi Triple A FII"/>
    <x v="2"/>
    <n v="7.3063583814999999"/>
    <x v="2"/>
  </r>
  <r>
    <x v="40"/>
    <s v="Bluemacaw Logística Fundo de I"/>
    <x v="1"/>
    <n v="10.363247863"/>
    <x v="2"/>
  </r>
  <r>
    <x v="41"/>
    <s v="Bluemacaw Logística Fundo de I"/>
    <x v="1"/>
    <s v="-"/>
    <x v="2"/>
  </r>
  <r>
    <x v="42"/>
    <s v="Vbi Office Fund II - FII"/>
    <x v="2"/>
    <s v="-"/>
    <x v="2"/>
  </r>
  <r>
    <x v="43"/>
    <s v="Bluecap Log FII"/>
    <x v="1"/>
    <s v="-"/>
    <x v="2"/>
  </r>
  <r>
    <x v="44"/>
    <s v="Bluecap Log FII"/>
    <x v="1"/>
    <s v="-"/>
    <x v="2"/>
  </r>
  <r>
    <x v="45"/>
    <s v="FI Imobiliário Macam Shopping"/>
    <x v="0"/>
    <s v="-"/>
    <x v="2"/>
  </r>
  <r>
    <x v="46"/>
    <s v="FII - Blue Recebíveis Imobiliá"/>
    <x v="1"/>
    <s v="-"/>
    <x v="2"/>
  </r>
  <r>
    <x v="47"/>
    <s v="FII Brasilio Machado"/>
    <x v="1"/>
    <s v="-"/>
    <x v="2"/>
  </r>
  <r>
    <x v="48"/>
    <s v="FII Brasilio Machado"/>
    <x v="1"/>
    <s v="-"/>
    <x v="2"/>
  </r>
  <r>
    <x v="49"/>
    <s v="Bm Brascan Lajes Corporativas FII"/>
    <x v="2"/>
    <n v="10.010179843"/>
    <x v="2"/>
  </r>
  <r>
    <x v="50"/>
    <s v="Banrisul Novas Fronteiras - FII"/>
    <x v="1"/>
    <n v="13.392206614999999"/>
    <x v="2"/>
  </r>
  <r>
    <x v="51"/>
    <s v="FI Imobiliario Brasil Plural A"/>
    <x v="1"/>
    <n v="11.244019138000001"/>
    <x v="2"/>
  </r>
  <r>
    <x v="52"/>
    <s v="FI Imobiliario BTG Pa"/>
    <x v="6"/>
    <n v="3.9942050195999999"/>
    <x v="2"/>
  </r>
  <r>
    <x v="53"/>
    <s v="Bresco Logística FI Imobiliário"/>
    <x v="7"/>
    <n v="7.8129566488000002"/>
    <x v="2"/>
  </r>
  <r>
    <x v="54"/>
    <s v="BTG Pactual Corporate Office Fund FII"/>
    <x v="1"/>
    <n v="8.0066033842"/>
    <x v="2"/>
  </r>
  <r>
    <x v="55"/>
    <s v="FII BR Hoteis"/>
    <x v="1"/>
    <s v="-"/>
    <x v="2"/>
  </r>
  <r>
    <x v="56"/>
    <s v="FII Brio Real Estate II"/>
    <x v="1"/>
    <n v="15.226362213"/>
    <x v="2"/>
  </r>
  <r>
    <x v="57"/>
    <s v="Brio Real Estate III FII"/>
    <x v="1"/>
    <n v="0"/>
    <x v="2"/>
  </r>
  <r>
    <x v="58"/>
    <s v="Brix FI Imobiliário - Responsabilidade Limitada"/>
    <x v="1"/>
    <s v="-"/>
    <x v="2"/>
  </r>
  <r>
    <x v="59"/>
    <s v="Brix FI Imobiliário - Responsabilidade Limitada"/>
    <x v="1"/>
    <s v="-"/>
    <x v="2"/>
  </r>
  <r>
    <x v="60"/>
    <s v="Brix FI Imobiliário - Responsabilidade Limitada"/>
    <x v="1"/>
    <s v="-"/>
    <x v="2"/>
  </r>
  <r>
    <x v="61"/>
    <s v="Brpr Corporate Offices FII"/>
    <x v="1"/>
    <s v="-"/>
    <x v="2"/>
  </r>
  <r>
    <x v="62"/>
    <s v="FII BTG Pactual Agro Logística"/>
    <x v="1"/>
    <n v="10"/>
    <x v="2"/>
  </r>
  <r>
    <x v="63"/>
    <s v="FII BTG Pactual Crédito Imobil"/>
    <x v="1"/>
    <n v="13.519169794"/>
    <x v="2"/>
  </r>
  <r>
    <x v="64"/>
    <s v="BTG Pactual Re Hf FII FII Resp Limitada"/>
    <x v="1"/>
    <s v="-"/>
    <x v="2"/>
  </r>
  <r>
    <x v="65"/>
    <s v="BTG Hotéis FII FII Senior"/>
    <x v="1"/>
    <n v="7.0526315789999998"/>
    <x v="2"/>
  </r>
  <r>
    <x v="66"/>
    <s v="BTG Pactual Logistica FII"/>
    <x v="1"/>
    <n v="8.9591321424999997"/>
    <x v="2"/>
  </r>
  <r>
    <x v="67"/>
    <s v="Barra Malls FI Imobiliário"/>
    <x v="1"/>
    <s v="-"/>
    <x v="2"/>
  </r>
  <r>
    <x v="68"/>
    <s v="FII BTG Pactual Terras Agrícol"/>
    <x v="1"/>
    <n v="9.9769936264000005"/>
    <x v="2"/>
  </r>
  <r>
    <x v="69"/>
    <s v="Btsp I FII"/>
    <x v="7"/>
    <s v="-"/>
    <x v="2"/>
  </r>
  <r>
    <x v="70"/>
    <s v="Btsp II FII"/>
    <x v="1"/>
    <s v="-"/>
    <x v="2"/>
  </r>
  <r>
    <x v="71"/>
    <s v="Btsp II FII"/>
    <x v="1"/>
    <s v="-"/>
    <x v="2"/>
  </r>
  <r>
    <x v="72"/>
    <s v="Btowers FII"/>
    <x v="4"/>
    <s v="-"/>
    <x v="2"/>
  </r>
  <r>
    <x v="73"/>
    <s v="BTG Pactual You Inc. Desenv Imob FII Resp Limitada"/>
    <x v="5"/>
    <s v="-"/>
    <x v="2"/>
  </r>
  <r>
    <x v="74"/>
    <s v="FI Imobiliario Brasil"/>
    <x v="1"/>
    <s v="-"/>
    <x v="2"/>
  </r>
  <r>
    <x v="75"/>
    <s v="Cartesia Recebíveis Imob - FII"/>
    <x v="1"/>
    <n v="16.243840117000001"/>
    <x v="2"/>
  </r>
  <r>
    <x v="76"/>
    <s v="Brazilian Graveyard FII"/>
    <x v="1"/>
    <n v="0"/>
    <x v="2"/>
  </r>
  <r>
    <x v="77"/>
    <s v="Castello Branco Office Park FII Responsabilidade L"/>
    <x v="2"/>
    <n v="14.122516556000001"/>
    <x v="2"/>
  </r>
  <r>
    <x v="78"/>
    <s v="FII Canuma Capital Mult"/>
    <x v="1"/>
    <s v="-"/>
    <x v="2"/>
  </r>
  <r>
    <x v="79"/>
    <s v="Rbr Cri - FII"/>
    <x v="1"/>
    <n v="12.50614234"/>
    <x v="2"/>
  </r>
  <r>
    <x v="80"/>
    <s v="Canuma Capital Renda Varejo FII Resp Limitada"/>
    <x v="1"/>
    <s v="-"/>
    <x v="2"/>
  </r>
  <r>
    <x v="81"/>
    <s v="Cenu - FII"/>
    <x v="1"/>
    <s v="-"/>
    <x v="2"/>
  </r>
  <r>
    <x v="82"/>
    <s v="Ceo Cyrela Commercial Properties FII"/>
    <x v="4"/>
    <n v="9.7683919016999994"/>
    <x v="2"/>
  </r>
  <r>
    <x v="83"/>
    <s v="Cf2 FI Imobiliário"/>
    <x v="1"/>
    <s v="-"/>
    <x v="2"/>
  </r>
  <r>
    <x v="84"/>
    <s v="Cf3 FI Imob"/>
    <x v="1"/>
    <s v="-"/>
    <x v="2"/>
  </r>
  <r>
    <x v="85"/>
    <s v="Cidade Jardim Continental Towe"/>
    <x v="1"/>
    <n v="0"/>
    <x v="2"/>
  </r>
  <r>
    <x v="86"/>
    <s v="Clave Índices de Preços FII"/>
    <x v="1"/>
    <s v="-"/>
    <x v="2"/>
  </r>
  <r>
    <x v="87"/>
    <s v="Cenesp FII"/>
    <x v="1"/>
    <n v="3.6097249420000002"/>
    <x v="2"/>
  </r>
  <r>
    <x v="88"/>
    <s v="Capitania Reit Fof - FII"/>
    <x v="4"/>
    <n v="10.585714285"/>
    <x v="2"/>
  </r>
  <r>
    <x v="89"/>
    <s v="Capitânia Logística FII"/>
    <x v="7"/>
    <s v="-"/>
    <x v="2"/>
  </r>
  <r>
    <x v="90"/>
    <s v="Capitânia Office FII FII Resp Limitada"/>
    <x v="2"/>
    <s v="-"/>
    <x v="2"/>
  </r>
  <r>
    <x v="91"/>
    <s v="Capitânia Office FII FII Resp Limitada"/>
    <x v="1"/>
    <s v="-"/>
    <x v="2"/>
  </r>
  <r>
    <x v="92"/>
    <s v="Capitânia Shoppings FI Imobiliário - Responsabilid"/>
    <x v="1"/>
    <s v="-"/>
    <x v="2"/>
  </r>
  <r>
    <x v="93"/>
    <s v="Capitania Securities II FII"/>
    <x v="1"/>
    <n v="12.682367653"/>
    <x v="2"/>
  </r>
  <r>
    <x v="94"/>
    <s v="Hbc II FII"/>
    <x v="1"/>
    <n v="9.6619665092000009"/>
    <x v="2"/>
  </r>
  <r>
    <x v="95"/>
    <s v="Hbc II FII"/>
    <x v="1"/>
    <s v="-"/>
    <x v="2"/>
  </r>
  <r>
    <x v="96"/>
    <s v="Caixa Rio Bravo Fundo de FII I"/>
    <x v="1"/>
    <n v="10.231802746"/>
    <x v="2"/>
  </r>
  <r>
    <x v="97"/>
    <s v="Fdo Abc Plaza Imobiliario"/>
    <x v="1"/>
    <n v="0"/>
    <x v="2"/>
  </r>
  <r>
    <x v="98"/>
    <s v="FII Vbi Cri"/>
    <x v="5"/>
    <n v="12.312958435000001"/>
    <x v="2"/>
  </r>
  <r>
    <x v="99"/>
    <s v="FI Imobiliá"/>
    <x v="4"/>
    <s v="-"/>
    <x v="2"/>
  </r>
  <r>
    <x v="100"/>
    <s v="FII Caixa Cedae"/>
    <x v="1"/>
    <n v="9.9775274428999996"/>
    <x v="2"/>
  </r>
  <r>
    <x v="101"/>
    <s v="FII Caixa Carteira Imobiliária-1"/>
    <x v="1"/>
    <s v="-"/>
    <x v="2"/>
  </r>
  <r>
    <x v="102"/>
    <s v="FI Imobiliá"/>
    <x v="1"/>
    <n v="10.388269054"/>
    <x v="2"/>
  </r>
  <r>
    <x v="103"/>
    <s v="Caixa Rio Bravo Fundo de FII"/>
    <x v="1"/>
    <n v="9.5984759672000006"/>
    <x v="2"/>
  </r>
  <r>
    <x v="104"/>
    <s v="FII Caixa Seq Logistica Renda"/>
    <x v="7"/>
    <n v="2.0538806541999999"/>
    <x v="2"/>
  </r>
  <r>
    <x v="105"/>
    <s v="Cyrela Crédito - FII"/>
    <x v="1"/>
    <n v="13.865609309"/>
    <x v="2"/>
  </r>
  <r>
    <x v="106"/>
    <s v="Cyrela Desenvolvimento Logísti"/>
    <x v="1"/>
    <s v="-"/>
    <x v="2"/>
  </r>
  <r>
    <x v="107"/>
    <s v="Dama FII Resp Limitada-Unica"/>
    <x v="4"/>
    <s v="-"/>
    <x v="2"/>
  </r>
  <r>
    <x v="108"/>
    <s v="Dama FII Resp Limitada-Unica"/>
    <x v="1"/>
    <s v="-"/>
    <x v="2"/>
  </r>
  <r>
    <x v="109"/>
    <s v="FII Diamante"/>
    <x v="1"/>
    <n v="0.53135317819000005"/>
    <x v="2"/>
  </r>
  <r>
    <x v="110"/>
    <s v="Devant Recebíveis Imobiliários"/>
    <x v="1"/>
    <n v="13.256262041999999"/>
    <x v="2"/>
  </r>
  <r>
    <x v="111"/>
    <s v="Dovel FI Imobiliário - Responsabilidade Limitada"/>
    <x v="1"/>
    <s v="-"/>
    <x v="2"/>
  </r>
  <r>
    <x v="112"/>
    <s v="Devant Properties FII"/>
    <x v="1"/>
    <s v="-"/>
    <x v="2"/>
  </r>
  <r>
    <x v="113"/>
    <s v="FII Multigestao Renda Comercia"/>
    <x v="1"/>
    <n v="7.4739039666"/>
    <x v="2"/>
  </r>
  <r>
    <x v="114"/>
    <s v="FII - Devant Fof Imobiliários"/>
    <x v="1"/>
    <n v="9.1641698522000006"/>
    <x v="2"/>
  </r>
  <r>
    <x v="115"/>
    <s v="Speciale Real Est Dev FII"/>
    <x v="1"/>
    <s v="-"/>
    <x v="2"/>
  </r>
  <r>
    <x v="116"/>
    <s v="Speciale Real Estate Development II FII Resp Limit"/>
    <x v="1"/>
    <s v="-"/>
    <x v="2"/>
  </r>
  <r>
    <x v="117"/>
    <s v="FII Edificio Ourinvest"/>
    <x v="1"/>
    <n v="8.9783952499000002"/>
    <x v="2"/>
  </r>
  <r>
    <x v="118"/>
    <s v="Edificio Galeria FII"/>
    <x v="2"/>
    <n v="6.6539222964000002"/>
    <x v="2"/>
  </r>
  <r>
    <x v="119"/>
    <s v="FII de Desenv de Escritorios Boutique Resp Limitad"/>
    <x v="2"/>
    <s v="-"/>
    <x v="2"/>
  </r>
  <r>
    <x v="120"/>
    <s v="Energy Resort Fundo de Investi"/>
    <x v="1"/>
    <n v="0"/>
    <x v="2"/>
  </r>
  <r>
    <x v="121"/>
    <s v="Eldorado FII"/>
    <x v="1"/>
    <s v="-"/>
    <x v="2"/>
  </r>
  <r>
    <x v="122"/>
    <s v="Emet Mult FII Resp Limitada"/>
    <x v="1"/>
    <s v="-"/>
    <x v="2"/>
  </r>
  <r>
    <x v="123"/>
    <s v="Eqi Recebíveis Imobiliários FII"/>
    <x v="6"/>
    <n v="13.174270387"/>
    <x v="2"/>
  </r>
  <r>
    <x v="124"/>
    <s v="Estoque Residencial e Comercia Senior"/>
    <x v="1"/>
    <n v="10.735964058"/>
    <x v="2"/>
  </r>
  <r>
    <x v="125"/>
    <s v="Estoque Residencial e Comercia Subordinada Mezanin"/>
    <x v="1"/>
    <s v="-"/>
    <x v="2"/>
  </r>
  <r>
    <x v="126"/>
    <s v="Europa 105 - FII"/>
    <x v="1"/>
    <s v="-"/>
    <x v="2"/>
  </r>
  <r>
    <x v="127"/>
    <s v="FII Europar"/>
    <x v="1"/>
    <n v="10.316075237"/>
    <x v="2"/>
  </r>
  <r>
    <x v="128"/>
    <s v="Exes FII"/>
    <x v="1"/>
    <s v="-"/>
    <x v="2"/>
  </r>
  <r>
    <x v="129"/>
    <s v="Anhanguera Educacional FII"/>
    <x v="1"/>
    <n v="11.713177033999999"/>
    <x v="2"/>
  </r>
  <r>
    <x v="130"/>
    <s v="Edificio Almirante Barroso FII"/>
    <x v="1"/>
    <n v="0"/>
    <x v="2"/>
  </r>
  <r>
    <x v="131"/>
    <s v="FI Imobiliário Athena"/>
    <x v="1"/>
    <n v="10.025393599999999"/>
    <x v="2"/>
  </r>
  <r>
    <x v="132"/>
    <s v="FI Imobiliário - FII"/>
    <x v="4"/>
    <n v="9.2359386634000007"/>
    <x v="2"/>
  </r>
  <r>
    <x v="133"/>
    <s v="General Shopping Ativo e Renda"/>
    <x v="1"/>
    <n v="7.8492935635999999"/>
    <x v="2"/>
  </r>
  <r>
    <x v="134"/>
    <s v="FII Industrial do Brasil"/>
    <x v="1"/>
    <n v="9.0049967412999994"/>
    <x v="2"/>
  </r>
  <r>
    <x v="135"/>
    <s v="Rb Capital Renda I FII"/>
    <x v="1"/>
    <n v="8.9632030939000007"/>
    <x v="2"/>
  </r>
  <r>
    <x v="136"/>
    <s v="Infra Real Estate FII"/>
    <x v="1"/>
    <s v="-"/>
    <x v="2"/>
  </r>
  <r>
    <x v="137"/>
    <s v="FI Imobiliário Sc 401"/>
    <x v="1"/>
    <s v="-"/>
    <x v="2"/>
  </r>
  <r>
    <x v="138"/>
    <s v="FII São Domingos"/>
    <x v="2"/>
    <s v="-"/>
    <x v="2"/>
  </r>
  <r>
    <x v="139"/>
    <s v="Vida Nova - FII"/>
    <x v="4"/>
    <n v="0"/>
    <x v="2"/>
  </r>
  <r>
    <x v="140"/>
    <s v="Faria Lima Cap Rec Imobi I FII"/>
    <x v="1"/>
    <n v="14.888057848000001"/>
    <x v="2"/>
  </r>
  <r>
    <x v="141"/>
    <s v="Faria Lima Cap Rec Imobi I FII"/>
    <x v="2"/>
    <s v="-"/>
    <x v="2"/>
  </r>
  <r>
    <x v="142"/>
    <s v="Vbi Tr Faria Lima 4440 FII"/>
    <x v="2"/>
    <s v="-"/>
    <x v="2"/>
  </r>
  <r>
    <x v="143"/>
    <s v="Continental Square Faeria Lima"/>
    <x v="1"/>
    <n v="8.1752779595000007"/>
    <x v="2"/>
  </r>
  <r>
    <x v="144"/>
    <s v="Floriano FII"/>
    <x v="1"/>
    <s v="-"/>
    <x v="2"/>
  </r>
  <r>
    <x v="145"/>
    <s v="Hedge Floripa Shopping FII"/>
    <x v="1"/>
    <n v="8.6571774776999995"/>
    <x v="2"/>
  </r>
  <r>
    <x v="146"/>
    <s v="FII Memorial Office"/>
    <x v="1"/>
    <n v="0.20833333333000001"/>
    <x v="2"/>
  </r>
  <r>
    <x v="147"/>
    <s v="FII Projeto Agua Branca"/>
    <x v="4"/>
    <n v="9.0198897676000005"/>
    <x v="2"/>
  </r>
  <r>
    <x v="148"/>
    <s v="FII Pedra Negra Renda Imobiliária"/>
    <x v="1"/>
    <n v="11.880578638999999"/>
    <x v="2"/>
  </r>
  <r>
    <x v="149"/>
    <s v="FII Pedra Negra Renda Imobiliária"/>
    <x v="1"/>
    <s v="-"/>
    <x v="2"/>
  </r>
  <r>
    <x v="150"/>
    <s v="Opportunity FII"/>
    <x v="4"/>
    <s v="-"/>
    <x v="2"/>
  </r>
  <r>
    <x v="151"/>
    <s v="Opportunity FII"/>
    <x v="1"/>
    <s v="-"/>
    <x v="2"/>
  </r>
  <r>
    <x v="152"/>
    <s v="FII Via Parque Shopping - FII"/>
    <x v="1"/>
    <n v="8.1610044313000003"/>
    <x v="2"/>
  </r>
  <r>
    <x v="153"/>
    <s v="FII Guardian Mult Imob I"/>
    <x v="1"/>
    <n v="13.923076923"/>
    <x v="2"/>
  </r>
  <r>
    <x v="154"/>
    <s v="FII Guardian Logística"/>
    <x v="1"/>
    <n v="9.6609837351000003"/>
    <x v="2"/>
  </r>
  <r>
    <x v="155"/>
    <s v="FII Guardian Logística"/>
    <x v="1"/>
    <s v="-"/>
    <x v="2"/>
  </r>
  <r>
    <x v="156"/>
    <s v="Galapagos Desenvolvimento Logístico FII Responsabi"/>
    <x v="1"/>
    <s v="-"/>
    <x v="2"/>
  </r>
  <r>
    <x v="157"/>
    <s v="Galapagos Fundo de Fundos FII"/>
    <x v="1"/>
    <n v="12.366847826000001"/>
    <x v="2"/>
  </r>
  <r>
    <x v="158"/>
    <s v="Galapagos Special Oport FII"/>
    <x v="1"/>
    <s v="-"/>
    <x v="2"/>
  </r>
  <r>
    <x v="159"/>
    <s v="Galapagos Rec Imob - FII"/>
    <x v="1"/>
    <n v="15.764991404"/>
    <x v="2"/>
  </r>
  <r>
    <x v="160"/>
    <s v="FII General Severiano"/>
    <x v="4"/>
    <s v="-"/>
    <x v="2"/>
  </r>
  <r>
    <x v="161"/>
    <s v="Ggr Covepi Renda FII"/>
    <x v="7"/>
    <n v="9.8382509775999996"/>
    <x v="2"/>
  </r>
  <r>
    <x v="162"/>
    <s v="Ggr Covepi Renda FII"/>
    <x v="1"/>
    <s v="-"/>
    <x v="2"/>
  </r>
  <r>
    <x v="163"/>
    <s v="Genial Logística FII"/>
    <x v="7"/>
    <n v="11.705685618"/>
    <x v="2"/>
  </r>
  <r>
    <x v="164"/>
    <s v="Galapagos Feeder Logistico Fun de Inv Imo Resp Lim"/>
    <x v="7"/>
    <s v="-"/>
    <x v="2"/>
  </r>
  <r>
    <x v="165"/>
    <s v="Icatu Vanguarda Gru Log FII Resp Limitada-Única"/>
    <x v="7"/>
    <s v="-"/>
    <x v="2"/>
  </r>
  <r>
    <x v="166"/>
    <s v="General Shopping e Outlets do"/>
    <x v="0"/>
    <n v="0"/>
    <x v="2"/>
  </r>
  <r>
    <x v="167"/>
    <s v="General Shopping e Outlets do"/>
    <x v="0"/>
    <s v="-"/>
    <x v="2"/>
  </r>
  <r>
    <x v="168"/>
    <s v="FII Green Towers"/>
    <x v="2"/>
    <n v="10.007889101"/>
    <x v="2"/>
  </r>
  <r>
    <x v="169"/>
    <s v="Gazit Malls FI Imobiliário"/>
    <x v="0"/>
    <s v="-"/>
    <x v="2"/>
  </r>
  <r>
    <x v="170"/>
    <s v="Hedge AAA FII"/>
    <x v="2"/>
    <n v="6.8929394511000002"/>
    <x v="2"/>
  </r>
  <r>
    <x v="171"/>
    <s v="Habitat II - FII"/>
    <x v="1"/>
    <n v="12.931034481999999"/>
    <x v="2"/>
  </r>
  <r>
    <x v="172"/>
    <s v="FII Hbc Renda Urbana"/>
    <x v="4"/>
    <n v="8.6760508339999998"/>
    <x v="2"/>
  </r>
  <r>
    <x v="173"/>
    <s v="Hectare Recebíveis High Grade"/>
    <x v="4"/>
    <n v="12.327981651"/>
    <x v="2"/>
  </r>
  <r>
    <x v="174"/>
    <s v="Hospital da Criança FII"/>
    <x v="8"/>
    <n v="5.2261887692000002"/>
    <x v="2"/>
  </r>
  <r>
    <x v="175"/>
    <s v="Hectare Desen Stud Housing FII"/>
    <x v="4"/>
    <n v="0"/>
    <x v="2"/>
  </r>
  <r>
    <x v="176"/>
    <s v="Hectare Desen Stud Housing FII"/>
    <x v="4"/>
    <s v="-"/>
    <x v="2"/>
  </r>
  <r>
    <x v="177"/>
    <s v="Hectare Ce FII"/>
    <x v="1"/>
    <n v="13.214427269"/>
    <x v="2"/>
  </r>
  <r>
    <x v="178"/>
    <s v="Hedge Desenvolvimento Logístic"/>
    <x v="7"/>
    <s v="-"/>
    <x v="2"/>
  </r>
  <r>
    <x v="179"/>
    <s v="Hedge Paladin Design Offices F"/>
    <x v="2"/>
    <s v="-"/>
    <x v="2"/>
  </r>
  <r>
    <x v="180"/>
    <s v="Hedge Top Fofii 3 FII"/>
    <x v="1"/>
    <n v="8.9680589680999994"/>
    <x v="2"/>
  </r>
  <r>
    <x v="181"/>
    <s v="Hedge Top Fofii 3 FII"/>
    <x v="1"/>
    <s v="-"/>
    <x v="2"/>
  </r>
  <r>
    <x v="182"/>
    <s v="Hedge Brasil Logístico Industrial FII de Resp Limi"/>
    <x v="7"/>
    <s v="-"/>
    <x v="2"/>
  </r>
  <r>
    <x v="183"/>
    <s v="Hedge Brasil Logístico Industrial FII de Resp Limi"/>
    <x v="7"/>
    <s v="-"/>
    <x v="2"/>
  </r>
  <r>
    <x v="184"/>
    <s v="Hedge Brasil Shopping FII"/>
    <x v="0"/>
    <n v="7.9136313610000002"/>
    <x v="2"/>
  </r>
  <r>
    <x v="185"/>
    <s v="Hedge Brasil Shopping FII"/>
    <x v="0"/>
    <s v="-"/>
    <x v="2"/>
  </r>
  <r>
    <x v="186"/>
    <s v="Pátria Recebíveis Imobiliários FII Responsabilidad"/>
    <x v="1"/>
    <n v="13.226855393999999"/>
    <x v="2"/>
  </r>
  <r>
    <x v="187"/>
    <s v="Patria Imobiliario Fof FII Resp Limitada"/>
    <x v="1"/>
    <n v="9.9255912835999993"/>
    <x v="2"/>
  </r>
  <r>
    <x v="188"/>
    <s v="Hgi Créditos Imobiliários FII"/>
    <x v="1"/>
    <n v="12.388617418000001"/>
    <x v="2"/>
  </r>
  <r>
    <x v="189"/>
    <s v="Pátria Log FI Imobiliário Respo"/>
    <x v="7"/>
    <n v="9.5077305847000009"/>
    <x v="2"/>
  </r>
  <r>
    <x v="190"/>
    <s v="Patria Prime Offices FII Resp Limitada"/>
    <x v="2"/>
    <n v="7.2279620063000003"/>
    <x v="2"/>
  </r>
  <r>
    <x v="191"/>
    <s v="Pátria Escritórios FII Responsabilidade Limitada"/>
    <x v="2"/>
    <n v="8.2939632545999995"/>
    <x v="2"/>
  </r>
  <r>
    <x v="192"/>
    <s v="Pátria Renda Urbana FII Resp Ltda"/>
    <x v="3"/>
    <n v="8.5461355123999994"/>
    <x v="2"/>
  </r>
  <r>
    <x v="193"/>
    <s v="Hire Log I - FII"/>
    <x v="3"/>
    <s v="-"/>
    <x v="2"/>
  </r>
  <r>
    <x v="194"/>
    <s v="Hedge Logistica FII"/>
    <x v="7"/>
    <n v="8.2380347311000008"/>
    <x v="2"/>
  </r>
  <r>
    <x v="195"/>
    <s v="Hedge Office Income Fundo de I"/>
    <x v="2"/>
    <n v="6.3266041816999996"/>
    <x v="2"/>
  </r>
  <r>
    <x v="196"/>
    <s v="FII Housi"/>
    <x v="3"/>
    <n v="6.7497584208000001"/>
    <x v="2"/>
  </r>
  <r>
    <x v="197"/>
    <s v="Hedge Sh Parque Dom Pedro FII"/>
    <x v="0"/>
    <n v="7.1901247137000004"/>
    <x v="2"/>
  </r>
  <r>
    <x v="198"/>
    <s v="Hedge Realty Development FII"/>
    <x v="3"/>
    <n v="0"/>
    <x v="2"/>
  </r>
  <r>
    <x v="199"/>
    <s v="Hedge Recebíveis Imobiliários"/>
    <x v="1"/>
    <n v="12.339331618999999"/>
    <x v="2"/>
  </r>
  <r>
    <x v="200"/>
    <s v="Hire Residencial I FII"/>
    <x v="6"/>
    <s v="-"/>
    <x v="2"/>
  </r>
  <r>
    <x v="201"/>
    <s v="Hsi Ativos Financeiros - FII"/>
    <x v="1"/>
    <n v="13.493333333000001"/>
    <x v="2"/>
  </r>
  <r>
    <x v="202"/>
    <s v="Hsi Logística FII"/>
    <x v="7"/>
    <n v="8.2304957121999998"/>
    <x v="2"/>
  </r>
  <r>
    <x v="203"/>
    <s v="Hsi Malls FI Imobilia"/>
    <x v="0"/>
    <n v="9.2501233349999996"/>
    <x v="2"/>
  </r>
  <r>
    <x v="204"/>
    <s v="Hsi Renda Imobiliaria FII"/>
    <x v="3"/>
    <n v="7.5206358912000004"/>
    <x v="2"/>
  </r>
  <r>
    <x v="205"/>
    <s v="Hotel Maxinvest FII"/>
    <x v="9"/>
    <n v="4.4633203235999996"/>
    <x v="2"/>
  </r>
  <r>
    <x v="206"/>
    <s v="Hotel Maxinvest FII"/>
    <x v="9"/>
    <s v="-"/>
    <x v="2"/>
  </r>
  <r>
    <x v="207"/>
    <s v="FI Imobiliá"/>
    <x v="8"/>
    <s v="-"/>
    <x v="2"/>
  </r>
  <r>
    <x v="208"/>
    <s v="FII Hospital Unimed Sul Capixaba"/>
    <x v="8"/>
    <n v="7.7450980392000002"/>
    <x v="2"/>
  </r>
  <r>
    <x v="209"/>
    <s v="Husi FI Imo"/>
    <x v="8"/>
    <s v="-"/>
    <x v="2"/>
  </r>
  <r>
    <x v="210"/>
    <s v="Cl Única Resp Limitada Invista Brazilian Business"/>
    <x v="7"/>
    <s v="-"/>
    <x v="2"/>
  </r>
  <r>
    <x v="211"/>
    <s v="Cl Única Resp Limitada Invista Brazilian Business"/>
    <x v="7"/>
    <s v="-"/>
    <x v="2"/>
  </r>
  <r>
    <x v="212"/>
    <s v="FII de Cri Integral Brei"/>
    <x v="1"/>
    <n v="15.525663302"/>
    <x v="2"/>
  </r>
  <r>
    <x v="213"/>
    <s v="Ícone - FI Imobiliário Responsa"/>
    <x v="6"/>
    <s v="-"/>
    <x v="2"/>
  </r>
  <r>
    <x v="214"/>
    <s v="Itaú Crédito Imobiliário IPCA FII"/>
    <x v="1"/>
    <s v="-"/>
    <x v="2"/>
  </r>
  <r>
    <x v="215"/>
    <s v="FII de Unidades Autônomas"/>
    <x v="3"/>
    <n v="12.704779757000001"/>
    <x v="2"/>
  </r>
  <r>
    <x v="216"/>
    <s v="FII de Unidades Autônomas II"/>
    <x v="3"/>
    <s v="-"/>
    <x v="2"/>
  </r>
  <r>
    <x v="217"/>
    <s v="FI Imobiliário de Unidades Autô"/>
    <x v="6"/>
    <s v="-"/>
    <x v="2"/>
  </r>
  <r>
    <x v="218"/>
    <s v="Inter Desenvolvimento FII Responsabilidade Limitad"/>
    <x v="6"/>
    <s v="-"/>
    <x v="2"/>
  </r>
  <r>
    <x v="219"/>
    <s v="Inter Desenvolvimento FII Responsabilidade Limitad"/>
    <x v="6"/>
    <s v="-"/>
    <x v="2"/>
  </r>
  <r>
    <x v="220"/>
    <s v="Inter Logístico FI Imobiliário"/>
    <x v="7"/>
    <n v="8.3524027459999992"/>
    <x v="2"/>
  </r>
  <r>
    <x v="221"/>
    <s v="Inter Residence FI Imobiliário"/>
    <x v="6"/>
    <n v="7.6259489302999999"/>
    <x v="2"/>
  </r>
  <r>
    <x v="222"/>
    <s v="Iridium Recebiveis Imobiliario"/>
    <x v="1"/>
    <n v="12.612962856999999"/>
    <x v="2"/>
  </r>
  <r>
    <x v="223"/>
    <s v="Iridium FI"/>
    <x v="3"/>
    <n v="14.047683714"/>
    <x v="2"/>
  </r>
  <r>
    <x v="224"/>
    <s v="Invista Scj FII Senior"/>
    <x v="1"/>
    <s v="-"/>
    <x v="2"/>
  </r>
  <r>
    <x v="225"/>
    <s v="Invista Scj FII Subordinada"/>
    <x v="1"/>
    <s v="-"/>
    <x v="2"/>
  </r>
  <r>
    <x v="226"/>
    <s v="Itip FII"/>
    <x v="1"/>
    <n v="13.743328481000001"/>
    <x v="2"/>
  </r>
  <r>
    <x v="227"/>
    <s v="Itit FII"/>
    <x v="1"/>
    <n v="9.2475192944"/>
    <x v="2"/>
  </r>
  <r>
    <x v="228"/>
    <s v="Itaú Total Return FII"/>
    <x v="1"/>
    <s v="-"/>
    <x v="2"/>
  </r>
  <r>
    <x v="229"/>
    <s v="Icatu Vanguarda Cred Imob FII Resp Limitada-Única"/>
    <x v="4"/>
    <s v="-"/>
    <x v="2"/>
  </r>
  <r>
    <x v="230"/>
    <s v="Jasc Renda Var Essen FII - FII"/>
    <x v="3"/>
    <s v="-"/>
    <x v="2"/>
  </r>
  <r>
    <x v="231"/>
    <s v="Jbfo Fof FI-Cotação U"/>
    <x v="1"/>
    <n v="8.2022602819999992"/>
    <x v="2"/>
  </r>
  <r>
    <x v="232"/>
    <s v="JHSF Cap Cidade Jardim FII"/>
    <x v="1"/>
    <s v="-"/>
    <x v="2"/>
  </r>
  <r>
    <x v="233"/>
    <s v="Fof JHSF Capital Inst FII"/>
    <x v="1"/>
    <s v="-"/>
    <x v="2"/>
  </r>
  <r>
    <x v="234"/>
    <s v="Jfl Living FII"/>
    <x v="6"/>
    <n v="9.7669547001999995"/>
    <x v="2"/>
  </r>
  <r>
    <x v="235"/>
    <s v="Jpp Capital Receb. Imob. FII"/>
    <x v="1"/>
    <n v="19.952591982000001"/>
    <x v="2"/>
  </r>
  <r>
    <x v="236"/>
    <s v="Jpp Capital FI. Imo"/>
    <x v="3"/>
    <s v="-"/>
    <x v="2"/>
  </r>
  <r>
    <x v="237"/>
    <s v="Js Ativos Financeiros Fundo de"/>
    <x v="1"/>
    <n v="10.997391129"/>
    <x v="2"/>
  </r>
  <r>
    <x v="238"/>
    <s v="Js Recebíveis Imobiliários FI I"/>
    <x v="1"/>
    <s v="-"/>
    <x v="2"/>
  </r>
  <r>
    <x v="239"/>
    <s v="Js Real Estate Multigestão-FII"/>
    <x v="3"/>
    <n v="7.2918439284999996"/>
    <x v="2"/>
  </r>
  <r>
    <x v="240"/>
    <s v="Jt Prev FII Desenvolvimento Habitacional-Única"/>
    <x v="6"/>
    <s v="-"/>
    <x v="2"/>
  </r>
  <r>
    <x v="241"/>
    <s v="Kinea Creditas FII"/>
    <x v="1"/>
    <s v="-"/>
    <x v="2"/>
  </r>
  <r>
    <x v="242"/>
    <s v="Even II Kinea Fundo de Investi"/>
    <x v="6"/>
    <n v="1.1587836502"/>
    <x v="2"/>
  </r>
  <r>
    <x v="243"/>
    <s v="Kinea Fênix FI Imobiliário Resp"/>
    <x v="1"/>
    <s v="-"/>
    <x v="2"/>
  </r>
  <r>
    <x v="244"/>
    <s v="Fundo de FI Imobiliário Kinea"/>
    <x v="1"/>
    <n v="10.637745161"/>
    <x v="2"/>
  </r>
  <r>
    <x v="245"/>
    <s v="Kilima FIC de Fundos Imobiliários Suno 30 Responsa"/>
    <x v="1"/>
    <n v="10.847880299"/>
    <x v="2"/>
  </r>
  <r>
    <x v="246"/>
    <s v="Kilima Volkano Recebíveis Imobiliários FI Imobiliá"/>
    <x v="1"/>
    <s v="-"/>
    <x v="2"/>
  </r>
  <r>
    <x v="247"/>
    <s v="Kinea Rendimentos Imobiliários Fundo de Investimen"/>
    <x v="1"/>
    <n v="12.281222188999999"/>
    <x v="2"/>
  </r>
  <r>
    <x v="248"/>
    <s v="Kinea Rendimentos Imobiliários Fundo de Investimen"/>
    <x v="1"/>
    <s v="-"/>
    <x v="2"/>
  </r>
  <r>
    <x v="249"/>
    <s v="Kinea Hedge Fund FII - Resp Limitada"/>
    <x v="3"/>
    <s v="-"/>
    <x v="2"/>
  </r>
  <r>
    <x v="250"/>
    <s v="Kinea High Yield Cri FII"/>
    <x v="4"/>
    <n v="12.361111111"/>
    <x v="2"/>
  </r>
  <r>
    <x v="251"/>
    <s v="Kinea Indices de Preços FI Imob"/>
    <x v="1"/>
    <n v="12.497589199"/>
    <x v="2"/>
  </r>
  <r>
    <x v="252"/>
    <s v="Kinea II Real Estate Equity"/>
    <x v="6"/>
    <n v="20.823076231999998"/>
    <x v="2"/>
  </r>
  <r>
    <x v="253"/>
    <s v="Kinea Renda Imobiliária FII FI"/>
    <x v="4"/>
    <n v="7.3611800582000004"/>
    <x v="2"/>
  </r>
  <r>
    <x v="254"/>
    <s v="Kinea Securities FI Imobiliário"/>
    <x v="1"/>
    <n v="11.855877616000001"/>
    <x v="2"/>
  </r>
  <r>
    <x v="255"/>
    <s v="Kinea Unique Hy CDI FII"/>
    <x v="1"/>
    <s v="-"/>
    <x v="2"/>
  </r>
  <r>
    <x v="256"/>
    <s v="Kinea Oportunidades Real Estate FII - Resp Limitad"/>
    <x v="4"/>
    <s v="-"/>
    <x v="2"/>
  </r>
  <r>
    <x v="257"/>
    <s v="Legatus Shoppings FII"/>
    <x v="0"/>
    <n v="8.9108600827999993"/>
    <x v="2"/>
  </r>
  <r>
    <x v="258"/>
    <s v="Loft II FII Classe A"/>
    <x v="6"/>
    <n v="8.1280710079999992"/>
    <x v="2"/>
  </r>
  <r>
    <x v="259"/>
    <s v="Inter Logístico FI Imobiliário"/>
    <x v="7"/>
    <s v="-"/>
    <x v="2"/>
  </r>
  <r>
    <x v="260"/>
    <s v="Life Capital Partners FII"/>
    <x v="3"/>
    <s v="-"/>
    <x v="2"/>
  </r>
  <r>
    <x v="261"/>
    <s v="FII Development V1"/>
    <x v="3"/>
    <s v="-"/>
    <x v="2"/>
  </r>
  <r>
    <x v="262"/>
    <s v="Bs2 Allinvestments FII-Subordina"/>
    <x v="3"/>
    <s v="-"/>
    <x v="2"/>
  </r>
  <r>
    <x v="263"/>
    <s v="Lago da Pedra FII"/>
    <x v="6"/>
    <s v="-"/>
    <x v="2"/>
  </r>
  <r>
    <x v="264"/>
    <s v="FII Leblon Realty Desenvolvime"/>
    <x v="3"/>
    <s v="-"/>
    <x v="2"/>
  </r>
  <r>
    <x v="265"/>
    <s v="Leste Riva Equity Preferencial I FII"/>
    <x v="6"/>
    <s v="-"/>
    <x v="2"/>
  </r>
  <r>
    <x v="266"/>
    <s v="Speciale Blue Real Asset FII"/>
    <x v="6"/>
    <s v="-"/>
    <x v="2"/>
  </r>
  <r>
    <x v="267"/>
    <s v="Vbi Logistico FI Imobiliario"/>
    <x v="4"/>
    <n v="8.6099205167000008"/>
    <x v="2"/>
  </r>
  <r>
    <x v="268"/>
    <s v="Genial Malls FII"/>
    <x v="0"/>
    <n v="9.2515157851000005"/>
    <x v="2"/>
  </r>
  <r>
    <x v="269"/>
    <s v="Genial Malls FII"/>
    <x v="0"/>
    <s v="-"/>
    <x v="2"/>
  </r>
  <r>
    <x v="270"/>
    <s v="Manatí Capital Hedge Fund FII"/>
    <x v="3"/>
    <s v="-"/>
    <x v="2"/>
  </r>
  <r>
    <x v="271"/>
    <s v="Max Retail FII"/>
    <x v="4"/>
    <n v="8.9252756866999992"/>
    <x v="2"/>
  </r>
  <r>
    <x v="272"/>
    <s v="Mauá Capital Recebíveis Imobil"/>
    <x v="1"/>
    <n v="12.336085477999999"/>
    <x v="2"/>
  </r>
  <r>
    <x v="273"/>
    <s v="Mérito Cemitérios FII - FI"/>
    <x v="4"/>
    <s v="-"/>
    <x v="2"/>
  </r>
  <r>
    <x v="274"/>
    <s v="Mauá Capital Logística FI Imobiliário - Responsabi"/>
    <x v="7"/>
    <s v="-"/>
    <x v="2"/>
  </r>
  <r>
    <x v="275"/>
    <s v="Mauá Capital Real Estate FII"/>
    <x v="1"/>
    <n v="15.416666665999999"/>
    <x v="2"/>
  </r>
  <r>
    <x v="276"/>
    <s v="Merito Fundos e Acoes Imo FII"/>
    <x v="3"/>
    <n v="12.035763411"/>
    <x v="2"/>
  </r>
  <r>
    <x v="277"/>
    <s v="Mérito Recebíveis Imobiliários FII"/>
    <x v="3"/>
    <s v="-"/>
    <x v="2"/>
  </r>
  <r>
    <x v="278"/>
    <s v="Merito Desenvolvimento Imobiliario FII"/>
    <x v="3"/>
    <n v="12.217926818"/>
    <x v="2"/>
  </r>
  <r>
    <x v="279"/>
    <s v="FII Mogno Hotéis"/>
    <x v="3"/>
    <n v="10.194986072000001"/>
    <x v="2"/>
  </r>
  <r>
    <x v="280"/>
    <s v="Mogno Properties FII"/>
    <x v="3"/>
    <s v="-"/>
    <x v="2"/>
  </r>
  <r>
    <x v="281"/>
    <s v="FII Mint Educacional"/>
    <x v="10"/>
    <n v="0"/>
    <x v="2"/>
  </r>
  <r>
    <x v="282"/>
    <s v="Maresias FI Imobiliário"/>
    <x v="3"/>
    <s v="-"/>
    <x v="2"/>
  </r>
  <r>
    <x v="283"/>
    <s v="Maresias FI Imobiliário"/>
    <x v="3"/>
    <s v="-"/>
    <x v="2"/>
  </r>
  <r>
    <x v="284"/>
    <s v="Alianza Multioffices - Fundo D"/>
    <x v="3"/>
    <s v="-"/>
    <x v="2"/>
  </r>
  <r>
    <x v="285"/>
    <s v="Maxi Renda FII"/>
    <x v="3"/>
    <n v="12.096774193"/>
    <x v="2"/>
  </r>
  <r>
    <x v="286"/>
    <s v="Navi Imobiliário Total Return"/>
    <x v="1"/>
    <n v="13.220568334999999"/>
    <x v="2"/>
  </r>
  <r>
    <x v="287"/>
    <s v="FII Nch Brasil Receb. Imob."/>
    <x v="1"/>
    <n v="17.233473835000002"/>
    <x v="2"/>
  </r>
  <r>
    <x v="288"/>
    <s v="Navi Cred Imob - FII"/>
    <x v="1"/>
    <s v="-"/>
    <x v="2"/>
  </r>
  <r>
    <x v="289"/>
    <s v="Newport Logistica FI"/>
    <x v="7"/>
    <n v="11.770726714"/>
    <x v="2"/>
  </r>
  <r>
    <x v="290"/>
    <s v="Newport Logistica FI"/>
    <x v="7"/>
    <s v="-"/>
    <x v="2"/>
  </r>
  <r>
    <x v="291"/>
    <s v="Newport Renda Urbana FII"/>
    <x v="2"/>
    <n v="0.25"/>
    <x v="2"/>
  </r>
  <r>
    <x v="292"/>
    <s v="Hosp Nossa Senhora de Lourdes"/>
    <x v="8"/>
    <n v="4.7045822352000002"/>
    <x v="2"/>
  </r>
  <r>
    <x v="293"/>
    <s v="FII Novo Horizonte"/>
    <x v="8"/>
    <n v="8.1735593634000008"/>
    <x v="2"/>
  </r>
  <r>
    <x v="294"/>
    <s v="FII Nova I"/>
    <x v="3"/>
    <s v="-"/>
    <x v="2"/>
  </r>
  <r>
    <x v="295"/>
    <s v="Opportunity Balassiano FII Classe A"/>
    <x v="6"/>
    <s v="-"/>
    <x v="2"/>
  </r>
  <r>
    <x v="296"/>
    <s v="Opportunity Balassiano FII Classe B"/>
    <x v="6"/>
    <s v="-"/>
    <x v="2"/>
  </r>
  <r>
    <x v="297"/>
    <s v="Opportunity Balassiano FII Classe C"/>
    <x v="6"/>
    <s v="-"/>
    <x v="2"/>
  </r>
  <r>
    <x v="298"/>
    <s v="Octo FI Imobiliário Responsabilidade Limitada"/>
    <x v="1"/>
    <s v="-"/>
    <x v="2"/>
  </r>
  <r>
    <x v="299"/>
    <s v="Órama High Yield FII"/>
    <x v="1"/>
    <s v="-"/>
    <x v="2"/>
  </r>
  <r>
    <x v="300"/>
    <s v="FII Patrimonial IV"/>
    <x v="7"/>
    <s v="-"/>
    <x v="2"/>
  </r>
  <r>
    <x v="301"/>
    <s v="Ourinvest Fof FII"/>
    <x v="1"/>
    <n v="11.903116589"/>
    <x v="2"/>
  </r>
  <r>
    <x v="302"/>
    <s v="Ourinvest Jpp - FII"/>
    <x v="1"/>
    <n v="16.419549698000001"/>
    <x v="2"/>
  </r>
  <r>
    <x v="303"/>
    <s v="FII Ourinvest Logistica"/>
    <x v="7"/>
    <n v="2.3875701466999999"/>
    <x v="2"/>
  </r>
  <r>
    <x v="304"/>
    <s v="FII Panamby"/>
    <x v="3"/>
    <n v="0"/>
    <x v="2"/>
  </r>
  <r>
    <x v="305"/>
    <s v="Patagônia Capital Multiestratégia Classe de Invest"/>
    <x v="3"/>
    <s v="-"/>
    <x v="2"/>
  </r>
  <r>
    <x v="306"/>
    <s v="Pátria Edifícios Corp FII"/>
    <x v="3"/>
    <n v="7.0229956495000003"/>
    <x v="2"/>
  </r>
  <r>
    <x v="307"/>
    <s v="Pátria Logística Fundo de Inve"/>
    <x v="3"/>
    <n v="9.3451660616000005"/>
    <x v="2"/>
  </r>
  <r>
    <x v="308"/>
    <s v="Prologis Brazil Log Vent FII"/>
    <x v="7"/>
    <s v="-"/>
    <x v="2"/>
  </r>
  <r>
    <x v="309"/>
    <s v="Performa Real Estate FII"/>
    <x v="3"/>
    <n v="21.365294129999999"/>
    <x v="2"/>
  </r>
  <r>
    <x v="310"/>
    <s v="Plural Recebiveis Imobiliarios Fundo de"/>
    <x v="1"/>
    <n v="14.249972805000001"/>
    <x v="2"/>
  </r>
  <r>
    <x v="311"/>
    <s v="Polo FII - Recebiveis Imobiliarios I"/>
    <x v="1"/>
    <n v="11.233613084"/>
    <x v="2"/>
  </r>
  <r>
    <x v="312"/>
    <s v="Speciale Real Estate Fof FII"/>
    <x v="1"/>
    <s v="-"/>
    <x v="2"/>
  </r>
  <r>
    <x v="313"/>
    <s v="Speciale Real Estate Fof FII"/>
    <x v="1"/>
    <s v="-"/>
    <x v="2"/>
  </r>
  <r>
    <x v="314"/>
    <s v="Paramis Hedge Fund FII"/>
    <x v="3"/>
    <s v="-"/>
    <x v="2"/>
  </r>
  <r>
    <x v="315"/>
    <s v="Paramis Hedge Fund FII"/>
    <x v="3"/>
    <s v="-"/>
    <x v="2"/>
  </r>
  <r>
    <x v="316"/>
    <s v="Panorama Cred Residencial FII"/>
    <x v="6"/>
    <s v="-"/>
    <x v="2"/>
  </r>
  <r>
    <x v="317"/>
    <s v="Panorama Desenvolvimento Logístico - FI Imobiliári"/>
    <x v="3"/>
    <s v="-"/>
    <x v="2"/>
  </r>
  <r>
    <x v="318"/>
    <s v="Panorama Properties FII"/>
    <x v="3"/>
    <s v="-"/>
    <x v="2"/>
  </r>
  <r>
    <x v="319"/>
    <s v="Panorama Real Estate Crédito FI Imobiliário Respon"/>
    <x v="3"/>
    <s v="-"/>
    <x v="2"/>
  </r>
  <r>
    <x v="320"/>
    <s v="Polo Crédito Imobiliário FII"/>
    <x v="1"/>
    <n v="15.558537234999999"/>
    <x v="2"/>
  </r>
  <r>
    <x v="321"/>
    <s v="Parque Anhanguera FII"/>
    <x v="7"/>
    <n v="8.5025817555999996"/>
    <x v="2"/>
  </r>
  <r>
    <x v="322"/>
    <s v="Parque Dom Pedro Shopping Center FII"/>
    <x v="0"/>
    <n v="8.6980205032000004"/>
    <x v="2"/>
  </r>
  <r>
    <x v="323"/>
    <s v="Personale I FII"/>
    <x v="3"/>
    <n v="0.68165882352999996"/>
    <x v="2"/>
  </r>
  <r>
    <x v="324"/>
    <s v="Presidente Vargas FII"/>
    <x v="2"/>
    <n v="0"/>
    <x v="2"/>
  </r>
  <r>
    <x v="325"/>
    <s v="Presidente Vargas FII"/>
    <x v="2"/>
    <s v="-"/>
    <x v="2"/>
  </r>
  <r>
    <x v="326"/>
    <s v="FI Imobiliário Rbr Crédito Pulv"/>
    <x v="1"/>
    <s v="-"/>
    <x v="2"/>
  </r>
  <r>
    <x v="327"/>
    <s v="FII Vbi Prime Properties"/>
    <x v="2"/>
    <n v="7.1473951715000004"/>
    <x v="2"/>
  </r>
  <r>
    <x v="328"/>
    <s v="Vbi Agro FII"/>
    <x v="4"/>
    <n v="9.6383107699000004"/>
    <x v="2"/>
  </r>
  <r>
    <x v="329"/>
    <s v="Rb Capital Desenv Residencial"/>
    <x v="6"/>
    <n v="0"/>
    <x v="2"/>
  </r>
  <r>
    <x v="330"/>
    <s v="Rio Bravo Renda Educacional"/>
    <x v="10"/>
    <n v="11.004559030999999"/>
    <x v="2"/>
  </r>
  <r>
    <x v="331"/>
    <s v="Rio Bravo Fundo de FII"/>
    <x v="1"/>
    <n v="10.449080622"/>
    <x v="2"/>
  </r>
  <r>
    <x v="332"/>
    <s v="Rio Bravo Créd I H G FII - FII"/>
    <x v="1"/>
    <n v="17.120530428999999"/>
    <x v="2"/>
  </r>
  <r>
    <x v="333"/>
    <s v="Rio Bravo Cred I H Y FII - FII"/>
    <x v="1"/>
    <n v="16.576684663000002"/>
    <x v="2"/>
  </r>
  <r>
    <x v="334"/>
    <s v="Rb Capital Desenvolvimento Residencial I"/>
    <x v="1"/>
    <n v="0.32930845224999999"/>
    <x v="2"/>
  </r>
  <r>
    <x v="335"/>
    <s v="Rb Capital Logístico Fundo de"/>
    <x v="7"/>
    <n v="11.274236479000001"/>
    <x v="2"/>
  </r>
  <r>
    <x v="336"/>
    <s v="FII Mercantil do Brasil"/>
    <x v="3"/>
    <n v="15.587903786"/>
    <x v="2"/>
  </r>
  <r>
    <x v="337"/>
    <s v="Rb Capital Renda II FII Resp Limitada-Única"/>
    <x v="3"/>
    <n v="10.61574074"/>
    <x v="2"/>
  </r>
  <r>
    <x v="338"/>
    <s v="Rbr Alpha Multiestratégia Real"/>
    <x v="1"/>
    <n v="9.3275089887"/>
    <x v="2"/>
  </r>
  <r>
    <x v="339"/>
    <s v="Rbr Desenvolvimento III FI Imo"/>
    <x v="4"/>
    <s v="-"/>
    <x v="2"/>
  </r>
  <r>
    <x v="340"/>
    <s v="Rbr Log FII"/>
    <x v="3"/>
    <n v="8.1781543866999993"/>
    <x v="2"/>
  </r>
  <r>
    <x v="341"/>
    <s v="FII Rbr Desenvolvimento"/>
    <x v="4"/>
    <s v="-"/>
    <x v="2"/>
  </r>
  <r>
    <x v="342"/>
    <s v="FII Rbr Properties - FII"/>
    <x v="2"/>
    <n v="6.4998084536"/>
    <x v="2"/>
  </r>
  <r>
    <x v="343"/>
    <s v="FI Imobiliario - FII"/>
    <x v="1"/>
    <n v="12.466902476"/>
    <x v="2"/>
  </r>
  <r>
    <x v="344"/>
    <s v="Rio Bravo Renda Residencial FII"/>
    <x v="3"/>
    <n v="8.2533292040999999"/>
    <x v="2"/>
  </r>
  <r>
    <x v="345"/>
    <s v="FII Rbr Plus Mult Real Estate"/>
    <x v="4"/>
    <s v="-"/>
    <x v="2"/>
  </r>
  <r>
    <x v="346"/>
    <s v="FI Imobiliário Rbr Crédito Imob"/>
    <x v="1"/>
    <n v="13.76708084"/>
    <x v="2"/>
  </r>
  <r>
    <x v="347"/>
    <s v="Rb Capital Tfo Situs Fundo de Investimen"/>
    <x v="3"/>
    <s v="-"/>
    <x v="2"/>
  </r>
  <r>
    <x v="348"/>
    <s v="FII Agências Caixa"/>
    <x v="4"/>
    <n v="11.655837762999999"/>
    <x v="2"/>
  </r>
  <r>
    <x v="349"/>
    <s v="FII Crédito Imobiliário II"/>
    <x v="1"/>
    <n v="3.3237385994999999"/>
    <x v="2"/>
  </r>
  <r>
    <x v="350"/>
    <s v="Grupo Rcfa Fundo de Investimen"/>
    <x v="3"/>
    <n v="0"/>
    <x v="2"/>
  </r>
  <r>
    <x v="351"/>
    <s v="Rbr Des Com Feeder Fof - FII"/>
    <x v="1"/>
    <n v="2.5561269212000002"/>
    <x v="2"/>
  </r>
  <r>
    <x v="352"/>
    <s v="FI Imobiliario Rio BR"/>
    <x v="2"/>
    <n v="5.7338129495999999"/>
    <x v="2"/>
  </r>
  <r>
    <x v="353"/>
    <s v="Rbr Desenv Log I FII Resp Limitada"/>
    <x v="7"/>
    <s v="-"/>
    <x v="2"/>
  </r>
  <r>
    <x v="354"/>
    <s v="Rec Fundo de Cri Cotas Amortizáveis - FI Imobiliár"/>
    <x v="1"/>
    <s v="-"/>
    <x v="2"/>
  </r>
  <r>
    <x v="355"/>
    <s v="Rec Multiestratégia - FI Imobiliário - Responsabil"/>
    <x v="3"/>
    <s v="-"/>
    <x v="2"/>
  </r>
  <r>
    <x v="356"/>
    <s v="FII FII Rec Rec Imobiliários"/>
    <x v="1"/>
    <n v="13.043208641"/>
    <x v="2"/>
  </r>
  <r>
    <x v="357"/>
    <s v="FII FII Rec Renda Imobiliária"/>
    <x v="3"/>
    <n v="8.2746565092999997"/>
    <x v="2"/>
  </r>
  <r>
    <x v="358"/>
    <s v="FII Rec Fundo de Fundos"/>
    <x v="1"/>
    <n v="11.323142343000001"/>
    <x v="2"/>
  </r>
  <r>
    <x v="359"/>
    <s v="Singulare FII"/>
    <x v="1"/>
    <n v="7.9604632950000003"/>
    <x v="2"/>
  </r>
  <r>
    <x v="360"/>
    <s v="FII Rec Logistica"/>
    <x v="3"/>
    <n v="11.865554713"/>
    <x v="2"/>
  </r>
  <r>
    <x v="361"/>
    <s v="Cpv Energia FII Responsabilidade Limitada"/>
    <x v="4"/>
    <s v="-"/>
    <x v="2"/>
  </r>
  <r>
    <x v="362"/>
    <s v="Cpv Energia FII Responsabilidade Limitada"/>
    <x v="4"/>
    <s v="-"/>
    <x v="2"/>
  </r>
  <r>
    <x v="363"/>
    <s v="FII Residone"/>
    <x v="6"/>
    <s v="-"/>
    <x v="2"/>
  </r>
  <r>
    <x v="364"/>
    <s v="FII Rb Cap I Fundo de Fundos"/>
    <x v="1"/>
    <n v="10.994482573000001"/>
    <x v="2"/>
  </r>
  <r>
    <x v="365"/>
    <s v="Real Investor FII"/>
    <x v="1"/>
    <s v="-"/>
    <x v="2"/>
  </r>
  <r>
    <x v="366"/>
    <s v="Real Investor FII"/>
    <x v="1"/>
    <s v="-"/>
    <x v="2"/>
  </r>
  <r>
    <x v="367"/>
    <s v="Reag Mult Ativos Imobiliarios"/>
    <x v="3"/>
    <n v="7.7805261974000004"/>
    <x v="2"/>
  </r>
  <r>
    <x v="368"/>
    <s v="FII BB Renda de Papeis Imobili"/>
    <x v="1"/>
    <n v="6.0127724342000004"/>
    <x v="2"/>
  </r>
  <r>
    <x v="369"/>
    <s v="FII Rio Negro FII"/>
    <x v="2"/>
    <n v="9.0269859368999992"/>
    <x v="2"/>
  </r>
  <r>
    <x v="370"/>
    <s v="FI Imobiliário Rooftop I"/>
    <x v="3"/>
    <n v="2.7239667844"/>
    <x v="2"/>
  </r>
  <r>
    <x v="371"/>
    <s v="Rbr Prem Rec Im FII"/>
    <x v="1"/>
    <s v="-"/>
    <x v="2"/>
  </r>
  <r>
    <x v="372"/>
    <s v="Rb Capital Rec Imob FII - FII"/>
    <x v="1"/>
    <n v="16.859484213000002"/>
    <x v="2"/>
  </r>
  <r>
    <x v="373"/>
    <s v="Rb Capital Desenvolvimento Res"/>
    <x v="6"/>
    <s v="-"/>
    <x v="2"/>
  </r>
  <r>
    <x v="374"/>
    <s v="Brc II - FI"/>
    <x v="3"/>
    <s v="-"/>
    <x v="2"/>
  </r>
  <r>
    <x v="375"/>
    <s v="Vbi Reits Multiestratégia FII"/>
    <x v="3"/>
    <n v="10.713010355"/>
    <x v="2"/>
  </r>
  <r>
    <x v="376"/>
    <s v="Riza Akin FII - FII"/>
    <x v="1"/>
    <n v="18.949702707"/>
    <x v="2"/>
  </r>
  <r>
    <x v="377"/>
    <s v="Riza Arctium Real Estate FII"/>
    <x v="4"/>
    <n v="15.021856437"/>
    <x v="2"/>
  </r>
  <r>
    <x v="378"/>
    <s v="Riza Arctium Real Estate FII"/>
    <x v="4"/>
    <s v="-"/>
    <x v="2"/>
  </r>
  <r>
    <x v="379"/>
    <s v="Riza Lecci FII Resp Limitada-Cl Sênior"/>
    <x v="4"/>
    <s v="-"/>
    <x v="2"/>
  </r>
  <r>
    <x v="380"/>
    <s v="FII Riza Terrax"/>
    <x v="3"/>
    <n v="14.922403501"/>
    <x v="2"/>
  </r>
  <r>
    <x v="381"/>
    <s v="FII Brl Prop II Subordinada Mezanino"/>
    <x v="7"/>
    <n v="8.6849412543"/>
    <x v="2"/>
  </r>
  <r>
    <x v="382"/>
    <s v="FII Brl Prop II Subordinada Mezanino"/>
    <x v="7"/>
    <s v="-"/>
    <x v="2"/>
  </r>
  <r>
    <x v="383"/>
    <s v="Raizz Desenv I FII - FII-Unica"/>
    <x v="7"/>
    <s v="-"/>
    <x v="2"/>
  </r>
  <r>
    <x v="384"/>
    <s v="Santander Papeis Imobiliarios"/>
    <x v="1"/>
    <n v="12.656300967"/>
    <x v="2"/>
  </r>
  <r>
    <x v="385"/>
    <s v="FII Sia Corporate"/>
    <x v="2"/>
    <s v="-"/>
    <x v="2"/>
  </r>
  <r>
    <x v="386"/>
    <s v="Santander Papéis Imobiliários FII"/>
    <x v="1"/>
    <s v="-"/>
    <x v="2"/>
  </r>
  <r>
    <x v="387"/>
    <s v="Santander Renda de Alugueis Fu"/>
    <x v="3"/>
    <n v="10.935722411"/>
    <x v="2"/>
  </r>
  <r>
    <x v="388"/>
    <s v="Scp"/>
    <x v="0"/>
    <n v="2.8488819188000001"/>
    <x v="2"/>
  </r>
  <r>
    <x v="389"/>
    <s v="Hedge Seed FII Subordinada"/>
    <x v="3"/>
    <n v="12.09"/>
    <x v="2"/>
  </r>
  <r>
    <x v="390"/>
    <s v="Sequóia III Renda Imobiliária"/>
    <x v="3"/>
    <n v="9.8367088608"/>
    <x v="2"/>
  </r>
  <r>
    <x v="391"/>
    <s v="FII São Fernando"/>
    <x v="2"/>
    <s v="-"/>
    <x v="2"/>
  </r>
  <r>
    <x v="392"/>
    <s v="Shopping Parque Dom Pedro FII"/>
    <x v="0"/>
    <s v="-"/>
    <x v="2"/>
  </r>
  <r>
    <x v="393"/>
    <s v="Mult Shoppings FII"/>
    <x v="3"/>
    <s v="-"/>
    <x v="2"/>
  </r>
  <r>
    <x v="394"/>
    <s v="Mult Shoppings FII"/>
    <x v="3"/>
    <s v="-"/>
    <x v="2"/>
  </r>
  <r>
    <x v="395"/>
    <s v="FII Shopping Patio Higienopolis"/>
    <x v="0"/>
    <n v="6.0920227449000004"/>
    <x v="2"/>
  </r>
  <r>
    <x v="396"/>
    <s v="Sh Special Opps FII"/>
    <x v="4"/>
    <s v="-"/>
    <x v="2"/>
  </r>
  <r>
    <x v="397"/>
    <s v="Sj Au Logística FII"/>
    <x v="7"/>
    <n v="0"/>
    <x v="2"/>
  </r>
  <r>
    <x v="398"/>
    <s v="FII Smart Real Estate - Resp Limitada"/>
    <x v="3"/>
    <s v="-"/>
    <x v="2"/>
  </r>
  <r>
    <x v="399"/>
    <s v="FII Smart Real Estate - Resp Limitada"/>
    <x v="3"/>
    <s v="-"/>
    <x v="2"/>
  </r>
  <r>
    <x v="400"/>
    <s v="Suno Recebíveis FII"/>
    <x v="1"/>
    <n v="14.526068668000001"/>
    <x v="2"/>
  </r>
  <r>
    <x v="401"/>
    <s v="Suno Energias Limpas FI Imobiliário Is"/>
    <x v="4"/>
    <s v="-"/>
    <x v="2"/>
  </r>
  <r>
    <x v="402"/>
    <s v="Suno Fundo de Fundos de Invest"/>
    <x v="1"/>
    <n v="10.576476057000001"/>
    <x v="2"/>
  </r>
  <r>
    <x v="403"/>
    <s v="Suno Fundo de Fundos de Invest"/>
    <x v="1"/>
    <s v="-"/>
    <x v="2"/>
  </r>
  <r>
    <x v="404"/>
    <s v="Suno Log FII"/>
    <x v="7"/>
    <n v="10.419991259"/>
    <x v="2"/>
  </r>
  <r>
    <x v="405"/>
    <s v="Suno Mult FII"/>
    <x v="3"/>
    <s v="-"/>
    <x v="2"/>
  </r>
  <r>
    <x v="406"/>
    <s v="FI Imobiliário Sofia"/>
    <x v="1"/>
    <s v="-"/>
    <x v="2"/>
  </r>
  <r>
    <x v="407"/>
    <s v="Solarium FII - FI Imo"/>
    <x v="3"/>
    <s v="-"/>
    <x v="2"/>
  </r>
  <r>
    <x v="408"/>
    <s v="Spa FII"/>
    <x v="0"/>
    <s v="-"/>
    <x v="2"/>
  </r>
  <r>
    <x v="409"/>
    <s v="Whg Finvest SP Realty FII"/>
    <x v="6"/>
    <s v="-"/>
    <x v="2"/>
  </r>
  <r>
    <x v="410"/>
    <s v="Spgm FI Imobiliário Senior"/>
    <x v="2"/>
    <s v="-"/>
    <x v="2"/>
  </r>
  <r>
    <x v="411"/>
    <s v="Spgm FI Imobiliário Subordinada"/>
    <x v="2"/>
    <s v="-"/>
    <x v="2"/>
  </r>
  <r>
    <x v="412"/>
    <s v="Spgm FI Imobiliário Subordinada"/>
    <x v="2"/>
    <s v="-"/>
    <x v="2"/>
  </r>
  <r>
    <x v="413"/>
    <s v="Supremo FI"/>
    <x v="3"/>
    <s v="-"/>
    <x v="2"/>
  </r>
  <r>
    <x v="414"/>
    <s v="SP Downtown FII"/>
    <x v="4"/>
    <n v="10.455531453000001"/>
    <x v="2"/>
  </r>
  <r>
    <x v="415"/>
    <s v="FII Spx Syn Multiestratégia"/>
    <x v="3"/>
    <s v="-"/>
    <x v="2"/>
  </r>
  <r>
    <x v="416"/>
    <s v="Serra Verde FII"/>
    <x v="4"/>
    <s v="-"/>
    <x v="2"/>
  </r>
  <r>
    <x v="417"/>
    <s v="Starx FII"/>
    <x v="0"/>
    <s v="-"/>
    <x v="2"/>
  </r>
  <r>
    <x v="418"/>
    <s v="G5 Cidade Nova FII Senior"/>
    <x v="3"/>
    <n v="0"/>
    <x v="2"/>
  </r>
  <r>
    <x v="419"/>
    <s v="G5 Cidade Nova FII Subordinada Junior"/>
    <x v="3"/>
    <s v="-"/>
    <x v="2"/>
  </r>
  <r>
    <x v="420"/>
    <s v="G5 Cidade Nova FII Subordinada Mezanino"/>
    <x v="3"/>
    <s v="-"/>
    <x v="2"/>
  </r>
  <r>
    <x v="421"/>
    <s v="Treecorp Real Estate FII - I"/>
    <x v="3"/>
    <s v="-"/>
    <x v="2"/>
  </r>
  <r>
    <x v="422"/>
    <s v="Tellus Multiestratégia - FII FII Resp Limitada-Úni"/>
    <x v="3"/>
    <s v="-"/>
    <x v="2"/>
  </r>
  <r>
    <x v="423"/>
    <s v="Tellus Properties FII"/>
    <x v="2"/>
    <n v="7.8993171777000004"/>
    <x v="2"/>
  </r>
  <r>
    <x v="424"/>
    <s v="FII Tg Ativo Real"/>
    <x v="3"/>
    <n v="14.363121039999999"/>
    <x v="2"/>
  </r>
  <r>
    <x v="425"/>
    <s v="Tjk Renda Imobiliária FII"/>
    <x v="3"/>
    <n v="2.86"/>
    <x v="2"/>
  </r>
  <r>
    <x v="426"/>
    <s v="Tjk Renda Imobiliária FII"/>
    <x v="3"/>
    <s v="-"/>
    <x v="2"/>
  </r>
  <r>
    <x v="427"/>
    <s v="Itaú Tempus FII"/>
    <x v="4"/>
    <s v="-"/>
    <x v="2"/>
  </r>
  <r>
    <x v="428"/>
    <s v="Rbr Top Offices FI Imobiliário Responsabilidade Li"/>
    <x v="2"/>
    <s v="-"/>
    <x v="2"/>
  </r>
  <r>
    <x v="429"/>
    <s v="Tordesilhas Ei FII"/>
    <x v="4"/>
    <n v="9.9481865285000008"/>
    <x v="2"/>
  </r>
  <r>
    <x v="430"/>
    <s v="FII Tellus Rio Bravo Renda Log"/>
    <x v="7"/>
    <n v="10.226895406000001"/>
    <x v="2"/>
  </r>
  <r>
    <x v="431"/>
    <s v="Torre Norte FII"/>
    <x v="2"/>
    <n v="4.0404392302999996"/>
    <x v="2"/>
  </r>
  <r>
    <x v="432"/>
    <s v="Trx Real Estate II FII"/>
    <x v="3"/>
    <n v="8.7700622338999992"/>
    <x v="2"/>
  </r>
  <r>
    <x v="433"/>
    <s v="Trx Real Estate II FII"/>
    <x v="3"/>
    <s v="-"/>
    <x v="2"/>
  </r>
  <r>
    <x v="434"/>
    <s v="Trx Real Estate FII"/>
    <x v="3"/>
    <n v="10.122668794000001"/>
    <x v="2"/>
  </r>
  <r>
    <x v="435"/>
    <s v="Trx Hedge Fund FI Imobiliário - Responsabilidade L"/>
    <x v="5"/>
    <s v="-"/>
    <x v="2"/>
  </r>
  <r>
    <x v="436"/>
    <s v="Tishman Speyer Renda Corp FII"/>
    <x v="2"/>
    <n v="10.770162511000001"/>
    <x v="2"/>
  </r>
  <r>
    <x v="437"/>
    <s v="Tishman Speyer Renda Corp FII"/>
    <x v="2"/>
    <s v="-"/>
    <x v="2"/>
  </r>
  <r>
    <x v="438"/>
    <s v="Transinc Fundo de Invest. Imob"/>
    <x v="3"/>
    <s v="-"/>
    <x v="2"/>
  </r>
  <r>
    <x v="439"/>
    <s v="Tivio Renda Imobiliária FI Imobiliário Responsabil"/>
    <x v="3"/>
    <n v="11.55403965"/>
    <x v="2"/>
  </r>
  <r>
    <x v="440"/>
    <s v="Urca Hedge Fund Estratégia Imobiliária FII Resp Li"/>
    <x v="4"/>
    <s v="-"/>
    <x v="2"/>
  </r>
  <r>
    <x v="441"/>
    <s v="Urca Prime Renda FII"/>
    <x v="1"/>
    <n v="16.407211961000002"/>
    <x v="2"/>
  </r>
  <r>
    <x v="442"/>
    <s v="Vectis Juros Real FII"/>
    <x v="1"/>
    <n v="12.402464065"/>
    <x v="2"/>
  </r>
  <r>
    <x v="443"/>
    <s v="Vinci Credit Securities FII"/>
    <x v="1"/>
    <s v="-"/>
    <x v="2"/>
  </r>
  <r>
    <x v="444"/>
    <s v="Vectis Renda Residencial FII"/>
    <x v="6"/>
    <n v="10.330206861000001"/>
    <x v="2"/>
  </r>
  <r>
    <x v="445"/>
    <s v="FII Vereda"/>
    <x v="3"/>
    <s v="-"/>
    <x v="2"/>
  </r>
  <r>
    <x v="446"/>
    <s v="Valora Hedge Fund FII"/>
    <x v="3"/>
    <n v="15.885947046"/>
    <x v="2"/>
  </r>
  <r>
    <x v="447"/>
    <s v="Valora Cri Infra II FI Imobiliá"/>
    <x v="4"/>
    <s v="-"/>
    <x v="2"/>
  </r>
  <r>
    <x v="448"/>
    <s v="Valora Cri Indice de Preco FII"/>
    <x v="1"/>
    <n v="13.297350343"/>
    <x v="2"/>
  </r>
  <r>
    <x v="449"/>
    <s v="Valora Cri CDI FII"/>
    <x v="1"/>
    <n v="14.802431610999999"/>
    <x v="2"/>
  </r>
  <r>
    <x v="450"/>
    <s v="Valora Cri CDI FII"/>
    <x v="1"/>
    <s v="-"/>
    <x v="2"/>
  </r>
  <r>
    <x v="451"/>
    <s v="Valora Renda Imobiliária FII Resp Limitada-Única"/>
    <x v="4"/>
    <s v="-"/>
    <x v="2"/>
  </r>
  <r>
    <x v="452"/>
    <s v="Valora Renda Imobiliária FII Resp Limitada-Única"/>
    <x v="4"/>
    <s v="-"/>
    <x v="2"/>
  </r>
  <r>
    <x v="453"/>
    <s v="Vic Desenvolvimento Vintage 20/21 FII"/>
    <x v="6"/>
    <s v="-"/>
    <x v="2"/>
  </r>
  <r>
    <x v="454"/>
    <s v="Vinci Instr Finan FII - FII"/>
    <x v="1"/>
    <n v="9.8101265823000006"/>
    <x v="2"/>
  </r>
  <r>
    <x v="455"/>
    <s v="FII Vinci Logistica"/>
    <x v="7"/>
    <n v="8.1163567000000008"/>
    <x v="2"/>
  </r>
  <r>
    <x v="456"/>
    <s v="Vinci Offices FII"/>
    <x v="3"/>
    <n v="7.5444839858000003"/>
    <x v="2"/>
  </r>
  <r>
    <x v="457"/>
    <s v="Vinci Shop Centers FII - FII"/>
    <x v="3"/>
    <n v="8.4055712476999993"/>
    <x v="2"/>
  </r>
  <r>
    <x v="458"/>
    <s v="Vinci Imoveis Urbanos FII"/>
    <x v="4"/>
    <n v="11.139862854"/>
    <x v="2"/>
  </r>
  <r>
    <x v="459"/>
    <s v="FII Jfdcam"/>
    <x v="4"/>
    <s v="-"/>
    <x v="2"/>
  </r>
  <r>
    <x v="460"/>
    <s v="Vector Lajes FII"/>
    <x v="3"/>
    <s v="-"/>
    <x v="2"/>
  </r>
  <r>
    <x v="461"/>
    <s v="Tivio Securities FI Imobiliário"/>
    <x v="1"/>
    <n v="14.631268435999999"/>
    <x v="2"/>
  </r>
  <r>
    <x v="462"/>
    <s v="FII Polo Shopping Indaiatuba"/>
    <x v="0"/>
    <s v="-"/>
    <x v="2"/>
  </r>
  <r>
    <x v="463"/>
    <s v="Fator Verita Fundo de Investim"/>
    <x v="1"/>
    <n v="13.106631664"/>
    <x v="2"/>
  </r>
  <r>
    <x v="464"/>
    <s v="Fator Veritá Multiestratégia FI"/>
    <x v="3"/>
    <s v="-"/>
    <x v="2"/>
  </r>
  <r>
    <x v="465"/>
    <s v="Fator Veritá Multiestratégia FI"/>
    <x v="3"/>
    <s v="-"/>
    <x v="2"/>
  </r>
  <r>
    <x v="466"/>
    <s v="FII Votorantim Shopping"/>
    <x v="0"/>
    <n v="8.9438984949000009"/>
    <x v="2"/>
  </r>
  <r>
    <x v="467"/>
    <s v="Versalhes Recebíveis Imobiliár"/>
    <x v="1"/>
    <n v="13.985507245999999"/>
    <x v="2"/>
  </r>
  <r>
    <x v="468"/>
    <s v="FII Logística"/>
    <x v="7"/>
    <n v="10.323928944"/>
    <x v="2"/>
  </r>
  <r>
    <x v="469"/>
    <s v="FI Imobiliario Plus"/>
    <x v="3"/>
    <s v="-"/>
    <x v="2"/>
  </r>
  <r>
    <x v="470"/>
    <s v="V2 Edificios Corporativos FII"/>
    <x v="3"/>
    <n v="0"/>
    <x v="2"/>
  </r>
  <r>
    <x v="471"/>
    <s v="V2 Edificios Corporativos FII"/>
    <x v="3"/>
    <s v="-"/>
    <x v="2"/>
  </r>
  <r>
    <x v="472"/>
    <s v="V2 Recebíveis Imob FII"/>
    <x v="1"/>
    <n v="11.480779176"/>
    <x v="2"/>
  </r>
  <r>
    <x v="473"/>
    <s v="V2 Mult Renda FI Imobiliário Responsabilidade Limi"/>
    <x v="3"/>
    <n v="9.3371703202000003"/>
    <x v="2"/>
  </r>
  <r>
    <x v="474"/>
    <s v="V2 Renda Imobiliária FII"/>
    <x v="3"/>
    <s v="-"/>
    <x v="2"/>
  </r>
  <r>
    <x v="475"/>
    <s v="Genesis Multiestrategia FII"/>
    <x v="4"/>
    <n v="0"/>
    <x v="2"/>
  </r>
  <r>
    <x v="476"/>
    <s v="Whg Real Estate FII"/>
    <x v="3"/>
    <s v="-"/>
    <x v="2"/>
  </r>
  <r>
    <x v="477"/>
    <s v="Whg Real Estate FII"/>
    <x v="3"/>
    <s v="-"/>
    <x v="2"/>
  </r>
  <r>
    <x v="478"/>
    <s v="Shopping West Plaza FII"/>
    <x v="0"/>
    <n v="6.7987457240999998"/>
    <x v="2"/>
  </r>
  <r>
    <x v="479"/>
    <s v="Warren Securities FII - FII-Sub"/>
    <x v="1"/>
    <s v="-"/>
    <x v="2"/>
  </r>
  <r>
    <x v="480"/>
    <s v="FII Ourinvest Rei"/>
    <x v="3"/>
    <n v="1.3109225825999999"/>
    <x v="2"/>
  </r>
  <r>
    <x v="481"/>
    <s v="FII Ourinvest Rei"/>
    <x v="3"/>
    <s v="-"/>
    <x v="2"/>
  </r>
  <r>
    <x v="482"/>
    <s v="R Cap 1810 Fundo de Fundos FII"/>
    <x v="4"/>
    <s v="-"/>
    <x v="2"/>
  </r>
  <r>
    <x v="483"/>
    <s v="Xp Cred Imob - FII"/>
    <x v="1"/>
    <n v="12.395659432"/>
    <x v="2"/>
  </r>
  <r>
    <x v="484"/>
    <s v="Xp Corporate Macae FII"/>
    <x v="2"/>
    <n v="8.1374321881"/>
    <x v="2"/>
  </r>
  <r>
    <x v="485"/>
    <s v="Xp Industrial FII"/>
    <x v="4"/>
    <n v="7.9442731042999997"/>
    <x v="2"/>
  </r>
  <r>
    <x v="486"/>
    <s v="FII Xp Log"/>
    <x v="7"/>
    <n v="8.1564465408999993"/>
    <x v="2"/>
  </r>
  <r>
    <x v="487"/>
    <s v="Xp Malls FI"/>
    <x v="0"/>
    <n v="8.5487277481999993"/>
    <x v="2"/>
  </r>
  <r>
    <x v="488"/>
    <s v="Xp Malls FI"/>
    <x v="0"/>
    <s v="-"/>
    <x v="2"/>
  </r>
  <r>
    <x v="489"/>
    <s v="FII Xp Properties"/>
    <x v="3"/>
    <n v="7.0201643017000004"/>
    <x v="2"/>
  </r>
  <r>
    <x v="490"/>
    <s v="Xp Selection FII"/>
    <x v="1"/>
    <n v="10.403422982"/>
    <x v="2"/>
  </r>
  <r>
    <x v="491"/>
    <s v="Hedge Yees Habitações Econômicas FI Imobiliário de"/>
    <x v="6"/>
    <s v="-"/>
    <x v="2"/>
  </r>
  <r>
    <x v="492"/>
    <s v="Yuca FI Imobiliário Responsabilidade Limitada"/>
    <x v="6"/>
    <s v="-"/>
    <x v="2"/>
  </r>
  <r>
    <x v="493"/>
    <s v="FII Zagros Multiestratégia"/>
    <x v="3"/>
    <s v="-"/>
    <x v="2"/>
  </r>
  <r>
    <x v="494"/>
    <s v="FII Zagros Multiestratégia"/>
    <x v="3"/>
    <s v="-"/>
    <x v="2"/>
  </r>
  <r>
    <x v="495"/>
    <s v="Zavit Crédito Imobiliário FII"/>
    <x v="1"/>
    <s v="-"/>
    <x v="2"/>
  </r>
  <r>
    <x v="496"/>
    <s v="Zavit Crédito Imobiliário FII"/>
    <x v="1"/>
    <s v="-"/>
    <x v="2"/>
  </r>
  <r>
    <x v="497"/>
    <s v="Zavit Real Estate Fund FII"/>
    <x v="3"/>
    <s v="-"/>
    <x v="2"/>
  </r>
  <r>
    <x v="498"/>
    <s v="Zion Capital FII"/>
    <x v="4"/>
    <n v="0.50772274999"/>
    <x v="2"/>
  </r>
  <r>
    <x v="0"/>
    <s v="FII Fortaleza"/>
    <x v="0"/>
    <n v="8.1495011943000009"/>
    <x v="3"/>
  </r>
  <r>
    <x v="1"/>
    <s v="Af Invest Cri FII Rec Imob"/>
    <x v="1"/>
    <n v="13.347368421000001"/>
    <x v="3"/>
  </r>
  <r>
    <x v="2"/>
    <s v="Autonomy Edifícios Corporativos FI Imobiliário - F"/>
    <x v="2"/>
    <n v="13.444884779000001"/>
    <x v="3"/>
  </r>
  <r>
    <x v="3"/>
    <s v="Aj Malls FII"/>
    <x v="1"/>
    <s v="-"/>
    <x v="3"/>
  </r>
  <r>
    <x v="4"/>
    <s v="Torre Almirante FII"/>
    <x v="2"/>
    <n v="0"/>
    <x v="3"/>
  </r>
  <r>
    <x v="5"/>
    <s v="Alianza Crédito FII"/>
    <x v="1"/>
    <s v="-"/>
    <x v="3"/>
  </r>
  <r>
    <x v="6"/>
    <s v="Alianza Crédito FII"/>
    <x v="1"/>
    <s v="-"/>
    <x v="3"/>
  </r>
  <r>
    <x v="7"/>
    <s v="Alianza Multiestratégia FII"/>
    <x v="1"/>
    <n v="11.908016682"/>
    <x v="3"/>
  </r>
  <r>
    <x v="8"/>
    <s v="Alianza Trust Renda Imob FII"/>
    <x v="3"/>
    <n v="8.8300709287999997"/>
    <x v="3"/>
  </r>
  <r>
    <x v="9"/>
    <s v="Alianza Titulos Imobiliarios FII"/>
    <x v="1"/>
    <n v="7.7395127312999996"/>
    <x v="3"/>
  </r>
  <r>
    <x v="10"/>
    <s v="Ancar Ic FII"/>
    <x v="0"/>
    <s v="-"/>
    <x v="3"/>
  </r>
  <r>
    <x v="11"/>
    <s v="Navi Residencial FII"/>
    <x v="1"/>
    <n v="13.938002296000001"/>
    <x v="3"/>
  </r>
  <r>
    <x v="12"/>
    <s v="Apex Malls FII"/>
    <x v="1"/>
    <s v="-"/>
    <x v="3"/>
  </r>
  <r>
    <x v="13"/>
    <s v="Apex Malls FII"/>
    <x v="1"/>
    <s v="-"/>
    <x v="3"/>
  </r>
  <r>
    <x v="14"/>
    <s v="Apex Realty FII Resp Limitada"/>
    <x v="1"/>
    <s v="-"/>
    <x v="3"/>
  </r>
  <r>
    <x v="15"/>
    <s v="Aroeira 333 Renda Log FII"/>
    <x v="4"/>
    <s v="-"/>
    <x v="3"/>
  </r>
  <r>
    <x v="16"/>
    <s v="Open K Recebiveis FII"/>
    <x v="1"/>
    <n v="13.756550217999999"/>
    <x v="3"/>
  </r>
  <r>
    <x v="17"/>
    <s v="Open K Recebiveis FII"/>
    <x v="5"/>
    <s v="-"/>
    <x v="3"/>
  </r>
  <r>
    <x v="18"/>
    <s v="ARX Dover Recebíveis FII"/>
    <x v="4"/>
    <s v="-"/>
    <x v="3"/>
  </r>
  <r>
    <x v="19"/>
    <s v="Asa Metropolis FII"/>
    <x v="4"/>
    <n v="2.0952380952"/>
    <x v="3"/>
  </r>
  <r>
    <x v="20"/>
    <s v="Asa Retrofits I FII FII"/>
    <x v="1"/>
    <s v="-"/>
    <x v="3"/>
  </r>
  <r>
    <x v="21"/>
    <s v="Haz FII"/>
    <x v="1"/>
    <s v="-"/>
    <x v="3"/>
  </r>
  <r>
    <x v="22"/>
    <s v="Hedge Atrium Shopping Santo An"/>
    <x v="0"/>
    <n v="0.19030702866999999"/>
    <x v="3"/>
  </r>
  <r>
    <x v="23"/>
    <s v="Alianza Urban Hub Renda FII"/>
    <x v="3"/>
    <s v="-"/>
    <x v="3"/>
  </r>
  <r>
    <x v="24"/>
    <s v="Az Quest Panorama Crédito Estruturado FII Resp Lim"/>
    <x v="1"/>
    <s v="-"/>
    <x v="3"/>
  </r>
  <r>
    <x v="25"/>
    <s v="Az Quest Panorama Logística FII - Resp Limitada-Ún"/>
    <x v="1"/>
    <s v="-"/>
    <x v="3"/>
  </r>
  <r>
    <x v="26"/>
    <s v="FII Vbi Rend Imob I - FII"/>
    <x v="1"/>
    <n v="11.037139561"/>
    <x v="3"/>
  </r>
  <r>
    <x v="27"/>
    <s v="FII BB Progressivo"/>
    <x v="1"/>
    <n v="9.2918846769000005"/>
    <x v="3"/>
  </r>
  <r>
    <x v="28"/>
    <s v="FII BB Fof"/>
    <x v="1"/>
    <n v="12.237498111000001"/>
    <x v="3"/>
  </r>
  <r>
    <x v="29"/>
    <s v="BB Premium Malls FI Imobiliário"/>
    <x v="1"/>
    <s v="-"/>
    <x v="3"/>
  </r>
  <r>
    <x v="30"/>
    <s v="BB Recebiveis Imobiliarios - FII"/>
    <x v="1"/>
    <s v="-"/>
    <x v="3"/>
  </r>
  <r>
    <x v="31"/>
    <s v="FII BB Renda Corporativa"/>
    <x v="1"/>
    <n v="12.949494949"/>
    <x v="3"/>
  </r>
  <r>
    <x v="32"/>
    <s v="Bradesco Carteira Imobiliaria Ativa"/>
    <x v="1"/>
    <n v="11.468597886"/>
    <x v="3"/>
  </r>
  <r>
    <x v="33"/>
    <s v="Banestes Recebiveis Imob FII"/>
    <x v="1"/>
    <n v="10.204731090999999"/>
    <x v="3"/>
  </r>
  <r>
    <x v="34"/>
    <s v="Bgr B32 FI Imobiliário"/>
    <x v="1"/>
    <s v="-"/>
    <x v="3"/>
  </r>
  <r>
    <x v="35"/>
    <s v="Brio Credito Estruturado - FII"/>
    <x v="1"/>
    <n v="12.721748399999999"/>
    <x v="3"/>
  </r>
  <r>
    <x v="36"/>
    <s v="Brio Multiestratégia - FII"/>
    <x v="1"/>
    <n v="13.066666666"/>
    <x v="3"/>
  </r>
  <r>
    <x v="37"/>
    <s v="Brio Real Estate IV - FII"/>
    <x v="1"/>
    <s v="-"/>
    <x v="3"/>
  </r>
  <r>
    <x v="38"/>
    <s v="Brio Real Estate V FI Imobiliário"/>
    <x v="5"/>
    <s v="-"/>
    <x v="3"/>
  </r>
  <r>
    <x v="39"/>
    <s v="Catuaí Vbi Triple A FII"/>
    <x v="2"/>
    <n v="19.329999999999998"/>
    <x v="3"/>
  </r>
  <r>
    <x v="40"/>
    <s v="Bluemacaw Logística Fundo de I"/>
    <x v="1"/>
    <n v="11.193128439000001"/>
    <x v="3"/>
  </r>
  <r>
    <x v="41"/>
    <s v="Bluemacaw Logística Fundo de I"/>
    <x v="1"/>
    <s v="-"/>
    <x v="3"/>
  </r>
  <r>
    <x v="42"/>
    <s v="Vbi Office Fund II - FII"/>
    <x v="2"/>
    <s v="-"/>
    <x v="3"/>
  </r>
  <r>
    <x v="43"/>
    <s v="Bluecap Log FII"/>
    <x v="1"/>
    <s v="-"/>
    <x v="3"/>
  </r>
  <r>
    <x v="44"/>
    <s v="Bluecap Log FII"/>
    <x v="1"/>
    <s v="-"/>
    <x v="3"/>
  </r>
  <r>
    <x v="45"/>
    <s v="FI Imobiliário Macam Shopping"/>
    <x v="0"/>
    <s v="-"/>
    <x v="3"/>
  </r>
  <r>
    <x v="46"/>
    <s v="FII - Blue Recebíveis Imobiliá"/>
    <x v="1"/>
    <n v="11.597809855"/>
    <x v="3"/>
  </r>
  <r>
    <x v="47"/>
    <s v="FII Brasilio Machado"/>
    <x v="1"/>
    <s v="-"/>
    <x v="3"/>
  </r>
  <r>
    <x v="48"/>
    <s v="FII Brasilio Machado"/>
    <x v="1"/>
    <s v="-"/>
    <x v="3"/>
  </r>
  <r>
    <x v="49"/>
    <s v="Bm Brascan Lajes Corporativas FII"/>
    <x v="2"/>
    <n v="11.765859398"/>
    <x v="3"/>
  </r>
  <r>
    <x v="50"/>
    <s v="Banrisul Novas Fronteiras - FII"/>
    <x v="1"/>
    <n v="14.303913935000001"/>
    <x v="3"/>
  </r>
  <r>
    <x v="51"/>
    <s v="FI Imobiliario Brasil Plural A"/>
    <x v="1"/>
    <n v="11.705475141000001"/>
    <x v="3"/>
  </r>
  <r>
    <x v="52"/>
    <s v="FI Imobiliario BTG Pa"/>
    <x v="6"/>
    <n v="0.85712103787000005"/>
    <x v="3"/>
  </r>
  <r>
    <x v="53"/>
    <s v="Bresco Logística FI Imobiliário"/>
    <x v="7"/>
    <n v="10.095218593"/>
    <x v="3"/>
  </r>
  <r>
    <x v="54"/>
    <s v="BTG Pactual Corporate Office Fund FII"/>
    <x v="1"/>
    <n v="8.9496791624000007"/>
    <x v="3"/>
  </r>
  <r>
    <x v="55"/>
    <s v="FII BR Hoteis"/>
    <x v="1"/>
    <s v="-"/>
    <x v="3"/>
  </r>
  <r>
    <x v="56"/>
    <s v="FII Brio Real Estate II"/>
    <x v="1"/>
    <s v="-"/>
    <x v="3"/>
  </r>
  <r>
    <x v="57"/>
    <s v="Brio Real Estate III FII"/>
    <x v="1"/>
    <n v="14.807899461"/>
    <x v="3"/>
  </r>
  <r>
    <x v="58"/>
    <s v="Brix FI Imobiliário - Responsabilidade Limitada"/>
    <x v="1"/>
    <s v="-"/>
    <x v="3"/>
  </r>
  <r>
    <x v="59"/>
    <s v="Brix FI Imobiliário - Responsabilidade Limitada"/>
    <x v="1"/>
    <s v="-"/>
    <x v="3"/>
  </r>
  <r>
    <x v="60"/>
    <s v="Brix FI Imobiliário - Responsabilidade Limitada"/>
    <x v="1"/>
    <s v="-"/>
    <x v="3"/>
  </r>
  <r>
    <x v="61"/>
    <s v="Brpr Corporate Offices FII"/>
    <x v="1"/>
    <s v="-"/>
    <x v="3"/>
  </r>
  <r>
    <x v="62"/>
    <s v="FII BTG Pactual Agro Logística"/>
    <x v="1"/>
    <n v="9.5578947368999998"/>
    <x v="3"/>
  </r>
  <r>
    <x v="63"/>
    <s v="FII BTG Pactual Crédito Imobil"/>
    <x v="1"/>
    <n v="13.724811472000001"/>
    <x v="3"/>
  </r>
  <r>
    <x v="64"/>
    <s v="BTG Pactual Re Hf FII FII Resp Limitada"/>
    <x v="1"/>
    <s v="-"/>
    <x v="3"/>
  </r>
  <r>
    <x v="65"/>
    <s v="BTG Hotéis FII FII Senior"/>
    <x v="1"/>
    <n v="10.516772438"/>
    <x v="3"/>
  </r>
  <r>
    <x v="66"/>
    <s v="BTG Pactual Logistica FII"/>
    <x v="1"/>
    <n v="8.9641434262999997"/>
    <x v="3"/>
  </r>
  <r>
    <x v="67"/>
    <s v="Barra Malls FI Imobiliário"/>
    <x v="1"/>
    <n v="5.05"/>
    <x v="3"/>
  </r>
  <r>
    <x v="68"/>
    <s v="FII BTG Pactual Terras Agrícol"/>
    <x v="1"/>
    <n v="9.9605522683000007"/>
    <x v="3"/>
  </r>
  <r>
    <x v="69"/>
    <s v="Btsp I FII"/>
    <x v="7"/>
    <s v="-"/>
    <x v="3"/>
  </r>
  <r>
    <x v="70"/>
    <s v="Btsp II FII"/>
    <x v="1"/>
    <s v="-"/>
    <x v="3"/>
  </r>
  <r>
    <x v="71"/>
    <s v="Btsp II FII"/>
    <x v="1"/>
    <s v="-"/>
    <x v="3"/>
  </r>
  <r>
    <x v="72"/>
    <s v="Btowers FII"/>
    <x v="4"/>
    <s v="-"/>
    <x v="3"/>
  </r>
  <r>
    <x v="73"/>
    <s v="BTG Pactual You Inc. Desenv Imob FII Resp Limitada"/>
    <x v="5"/>
    <s v="-"/>
    <x v="3"/>
  </r>
  <r>
    <x v="74"/>
    <s v="FI Imobiliario Brasil"/>
    <x v="1"/>
    <s v="-"/>
    <x v="3"/>
  </r>
  <r>
    <x v="75"/>
    <s v="Cartesia Recebíveis Imob - FII"/>
    <x v="1"/>
    <n v="17.079135282999999"/>
    <x v="3"/>
  </r>
  <r>
    <x v="76"/>
    <s v="Brazilian Graveyard FII"/>
    <x v="1"/>
    <n v="0"/>
    <x v="3"/>
  </r>
  <r>
    <x v="77"/>
    <s v="Castello Branco Office Park FII Responsabilidade L"/>
    <x v="2"/>
    <n v="4.8230875666999999"/>
    <x v="3"/>
  </r>
  <r>
    <x v="78"/>
    <s v="FII Canuma Capital Mult"/>
    <x v="1"/>
    <n v="10.704347084"/>
    <x v="3"/>
  </r>
  <r>
    <x v="79"/>
    <s v="Rbr Cri - FII"/>
    <x v="1"/>
    <n v="9.5775608154"/>
    <x v="3"/>
  </r>
  <r>
    <x v="80"/>
    <s v="Canuma Capital Renda Varejo FII Resp Limitada"/>
    <x v="1"/>
    <s v="-"/>
    <x v="3"/>
  </r>
  <r>
    <x v="81"/>
    <s v="Cenu - FII"/>
    <x v="1"/>
    <s v="-"/>
    <x v="3"/>
  </r>
  <r>
    <x v="82"/>
    <s v="Ceo Cyrela Commercial Properties FII"/>
    <x v="4"/>
    <n v="12.613402061"/>
    <x v="3"/>
  </r>
  <r>
    <x v="83"/>
    <s v="Cf2 FI Imobiliário"/>
    <x v="1"/>
    <s v="-"/>
    <x v="3"/>
  </r>
  <r>
    <x v="84"/>
    <s v="Cf3 FI Imob"/>
    <x v="1"/>
    <s v="-"/>
    <x v="3"/>
  </r>
  <r>
    <x v="85"/>
    <s v="Cidade Jardim Continental Towe"/>
    <x v="1"/>
    <n v="1.2571428571000001"/>
    <x v="3"/>
  </r>
  <r>
    <x v="86"/>
    <s v="Clave Índices de Preços FII"/>
    <x v="1"/>
    <s v="-"/>
    <x v="3"/>
  </r>
  <r>
    <x v="87"/>
    <s v="Cenesp FII"/>
    <x v="1"/>
    <n v="3.3909514135999999"/>
    <x v="3"/>
  </r>
  <r>
    <x v="88"/>
    <s v="Capitania Reit Fof - FII"/>
    <x v="4"/>
    <n v="10.398162327"/>
    <x v="3"/>
  </r>
  <r>
    <x v="89"/>
    <s v="Capitânia Logística FII"/>
    <x v="7"/>
    <s v="-"/>
    <x v="3"/>
  </r>
  <r>
    <x v="90"/>
    <s v="Capitânia Office FII FII Resp Limitada"/>
    <x v="2"/>
    <s v="-"/>
    <x v="3"/>
  </r>
  <r>
    <x v="91"/>
    <s v="Capitânia Office FII FII Resp Limitada"/>
    <x v="1"/>
    <s v="-"/>
    <x v="3"/>
  </r>
  <r>
    <x v="92"/>
    <s v="Capitânia Shoppings FI Imobiliário - Responsabilid"/>
    <x v="1"/>
    <s v="-"/>
    <x v="3"/>
  </r>
  <r>
    <x v="93"/>
    <s v="Capitania Securities II FII"/>
    <x v="1"/>
    <n v="10.695578024"/>
    <x v="3"/>
  </r>
  <r>
    <x v="94"/>
    <s v="Hbc II FII"/>
    <x v="1"/>
    <n v="9.7390700159999994"/>
    <x v="3"/>
  </r>
  <r>
    <x v="95"/>
    <s v="Hbc II FII"/>
    <x v="1"/>
    <s v="-"/>
    <x v="3"/>
  </r>
  <r>
    <x v="96"/>
    <s v="Caixa Rio Bravo Fundo de FII I"/>
    <x v="1"/>
    <n v="11.328184157999999"/>
    <x v="3"/>
  </r>
  <r>
    <x v="97"/>
    <s v="Fdo Abc Plaza Imobiliario"/>
    <x v="1"/>
    <n v="0"/>
    <x v="3"/>
  </r>
  <r>
    <x v="98"/>
    <s v="FII Vbi Cri"/>
    <x v="5"/>
    <n v="13.267670915"/>
    <x v="3"/>
  </r>
  <r>
    <x v="99"/>
    <s v="FI Imobiliá"/>
    <x v="4"/>
    <n v="11.926364233999999"/>
    <x v="3"/>
  </r>
  <r>
    <x v="100"/>
    <s v="FII Caixa Cedae"/>
    <x v="1"/>
    <n v="11.834770561999999"/>
    <x v="3"/>
  </r>
  <r>
    <x v="101"/>
    <s v="FII Caixa Carteira Imobiliária-1"/>
    <x v="1"/>
    <n v="12.706208286000001"/>
    <x v="3"/>
  </r>
  <r>
    <x v="102"/>
    <s v="FI Imobiliá"/>
    <x v="1"/>
    <n v="13.109358038"/>
    <x v="3"/>
  </r>
  <r>
    <x v="103"/>
    <s v="Caixa Rio Bravo Fundo de FII"/>
    <x v="1"/>
    <n v="10.857142856999999"/>
    <x v="3"/>
  </r>
  <r>
    <x v="104"/>
    <s v="FII Caixa Seq Logistica Renda"/>
    <x v="7"/>
    <n v="5.6262476603999998"/>
    <x v="3"/>
  </r>
  <r>
    <x v="105"/>
    <s v="Cyrela Crédito - FII"/>
    <x v="1"/>
    <n v="13.936028791"/>
    <x v="3"/>
  </r>
  <r>
    <x v="106"/>
    <s v="Cyrela Desenvolvimento Logísti"/>
    <x v="1"/>
    <s v="-"/>
    <x v="3"/>
  </r>
  <r>
    <x v="107"/>
    <s v="Dama FII Resp Limitada-Unica"/>
    <x v="4"/>
    <s v="-"/>
    <x v="3"/>
  </r>
  <r>
    <x v="108"/>
    <s v="Dama FII Resp Limitada-Unica"/>
    <x v="1"/>
    <s v="-"/>
    <x v="3"/>
  </r>
  <r>
    <x v="109"/>
    <s v="FII Diamante"/>
    <x v="1"/>
    <n v="6.3254019607999998"/>
    <x v="3"/>
  </r>
  <r>
    <x v="110"/>
    <s v="Devant Recebíveis Imobiliários"/>
    <x v="1"/>
    <n v="9.5128939827999996"/>
    <x v="3"/>
  </r>
  <r>
    <x v="111"/>
    <s v="Dovel FI Imobiliário - Responsabilidade Limitada"/>
    <x v="1"/>
    <s v="-"/>
    <x v="3"/>
  </r>
  <r>
    <x v="112"/>
    <s v="Devant Properties FII"/>
    <x v="1"/>
    <n v="9.2818563713"/>
    <x v="3"/>
  </r>
  <r>
    <x v="113"/>
    <s v="FII Multigestao Renda Comercia"/>
    <x v="1"/>
    <n v="7.1229770126999998"/>
    <x v="3"/>
  </r>
  <r>
    <x v="114"/>
    <s v="FII - Devant Fof Imobiliários"/>
    <x v="1"/>
    <n v="12.342465753000001"/>
    <x v="3"/>
  </r>
  <r>
    <x v="115"/>
    <s v="Speciale Real Est Dev FII"/>
    <x v="1"/>
    <s v="-"/>
    <x v="3"/>
  </r>
  <r>
    <x v="116"/>
    <s v="Speciale Real Estate Development II FII Resp Limit"/>
    <x v="1"/>
    <s v="-"/>
    <x v="3"/>
  </r>
  <r>
    <x v="117"/>
    <s v="FII Edificio Ourinvest"/>
    <x v="1"/>
    <n v="9.5837798257000006"/>
    <x v="3"/>
  </r>
  <r>
    <x v="118"/>
    <s v="Edificio Galeria FII"/>
    <x v="2"/>
    <n v="6.0536866508999996"/>
    <x v="3"/>
  </r>
  <r>
    <x v="119"/>
    <s v="FII de Desenv de Escritorios Boutique Resp Limitad"/>
    <x v="2"/>
    <s v="-"/>
    <x v="3"/>
  </r>
  <r>
    <x v="120"/>
    <s v="Energy Resort Fundo de Investi"/>
    <x v="1"/>
    <n v="0"/>
    <x v="3"/>
  </r>
  <r>
    <x v="121"/>
    <s v="Eldorado FII"/>
    <x v="1"/>
    <s v="-"/>
    <x v="3"/>
  </r>
  <r>
    <x v="122"/>
    <s v="Emet Mult FII Resp Limitada"/>
    <x v="1"/>
    <s v="-"/>
    <x v="3"/>
  </r>
  <r>
    <x v="123"/>
    <s v="Eqi Recebíveis Imobiliários FII"/>
    <x v="6"/>
    <n v="13.821989528"/>
    <x v="3"/>
  </r>
  <r>
    <x v="124"/>
    <s v="Estoque Residencial e Comercia Senior"/>
    <x v="1"/>
    <s v="-"/>
    <x v="3"/>
  </r>
  <r>
    <x v="125"/>
    <s v="Estoque Residencial e Comercia Subordinada Mezanin"/>
    <x v="1"/>
    <s v="-"/>
    <x v="3"/>
  </r>
  <r>
    <x v="126"/>
    <s v="Europa 105 - FII"/>
    <x v="1"/>
    <n v="6.8753056452000001"/>
    <x v="3"/>
  </r>
  <r>
    <x v="127"/>
    <s v="FII Europar"/>
    <x v="1"/>
    <n v="9.8609466157999996"/>
    <x v="3"/>
  </r>
  <r>
    <x v="128"/>
    <s v="Exes FII"/>
    <x v="1"/>
    <n v="9.5484342789000003"/>
    <x v="3"/>
  </r>
  <r>
    <x v="129"/>
    <s v="Anhanguera Educacional FII"/>
    <x v="1"/>
    <n v="12.355736026000001"/>
    <x v="3"/>
  </r>
  <r>
    <x v="130"/>
    <s v="Edificio Almirante Barroso FII"/>
    <x v="1"/>
    <n v="0"/>
    <x v="3"/>
  </r>
  <r>
    <x v="131"/>
    <s v="FI Imobiliário Athena"/>
    <x v="1"/>
    <n v="10.770540655"/>
    <x v="3"/>
  </r>
  <r>
    <x v="132"/>
    <s v="FI Imobiliário - FII"/>
    <x v="4"/>
    <n v="8.5030159154000007"/>
    <x v="3"/>
  </r>
  <r>
    <x v="133"/>
    <s v="General Shopping Ativo e Renda"/>
    <x v="1"/>
    <n v="10.766459875000001"/>
    <x v="3"/>
  </r>
  <r>
    <x v="134"/>
    <s v="FII Industrial do Brasil"/>
    <x v="1"/>
    <n v="9.1134866644999999"/>
    <x v="3"/>
  </r>
  <r>
    <x v="135"/>
    <s v="Rb Capital Renda I FII"/>
    <x v="1"/>
    <n v="11.456337256999999"/>
    <x v="3"/>
  </r>
  <r>
    <x v="136"/>
    <s v="Infra Real Estate FII"/>
    <x v="1"/>
    <s v="-"/>
    <x v="3"/>
  </r>
  <r>
    <x v="137"/>
    <s v="FI Imobiliário Sc 401"/>
    <x v="1"/>
    <s v="-"/>
    <x v="3"/>
  </r>
  <r>
    <x v="138"/>
    <s v="FII São Domingos"/>
    <x v="2"/>
    <s v="-"/>
    <x v="3"/>
  </r>
  <r>
    <x v="139"/>
    <s v="Vida Nova - FII"/>
    <x v="4"/>
    <n v="0"/>
    <x v="3"/>
  </r>
  <r>
    <x v="140"/>
    <s v="Faria Lima Cap Rec Imobi I FII"/>
    <x v="1"/>
    <n v="14.220696937"/>
    <x v="3"/>
  </r>
  <r>
    <x v="141"/>
    <s v="Faria Lima Cap Rec Imobi I FII"/>
    <x v="2"/>
    <s v="-"/>
    <x v="3"/>
  </r>
  <r>
    <x v="142"/>
    <s v="Vbi Tr Faria Lima 4440 FII"/>
    <x v="2"/>
    <s v="-"/>
    <x v="3"/>
  </r>
  <r>
    <x v="143"/>
    <s v="Continental Square Faeria Lima"/>
    <x v="1"/>
    <n v="7.9143924160000001"/>
    <x v="3"/>
  </r>
  <r>
    <x v="144"/>
    <s v="Floriano FII"/>
    <x v="1"/>
    <s v="-"/>
    <x v="3"/>
  </r>
  <r>
    <x v="145"/>
    <s v="Hedge Floripa Shopping FII"/>
    <x v="1"/>
    <n v="10.923566878999999"/>
    <x v="3"/>
  </r>
  <r>
    <x v="146"/>
    <s v="FII Memorial Office"/>
    <x v="1"/>
    <n v="0.78391274710000003"/>
    <x v="3"/>
  </r>
  <r>
    <x v="147"/>
    <s v="FII Projeto Agua Branca"/>
    <x v="4"/>
    <n v="14.476795743"/>
    <x v="3"/>
  </r>
  <r>
    <x v="148"/>
    <s v="FII Pedra Negra Renda Imobiliária"/>
    <x v="1"/>
    <n v="11.511234225000001"/>
    <x v="3"/>
  </r>
  <r>
    <x v="149"/>
    <s v="FII Pedra Negra Renda Imobiliária"/>
    <x v="1"/>
    <s v="-"/>
    <x v="3"/>
  </r>
  <r>
    <x v="150"/>
    <s v="Opportunity FII"/>
    <x v="4"/>
    <n v="6.9390540684999999"/>
    <x v="3"/>
  </r>
  <r>
    <x v="151"/>
    <s v="Opportunity FII"/>
    <x v="1"/>
    <s v="-"/>
    <x v="3"/>
  </r>
  <r>
    <x v="152"/>
    <s v="FII Via Parque Shopping - FII"/>
    <x v="1"/>
    <n v="11.736334404999999"/>
    <x v="3"/>
  </r>
  <r>
    <x v="153"/>
    <s v="FII Guardian Mult Imob I"/>
    <x v="1"/>
    <n v="13.377926421"/>
    <x v="3"/>
  </r>
  <r>
    <x v="154"/>
    <s v="FII Guardian Logística"/>
    <x v="1"/>
    <n v="10.646755478999999"/>
    <x v="3"/>
  </r>
  <r>
    <x v="155"/>
    <s v="FII Guardian Logística"/>
    <x v="1"/>
    <s v="-"/>
    <x v="3"/>
  </r>
  <r>
    <x v="156"/>
    <s v="Galapagos Desenvolvimento Logístico FII Responsabi"/>
    <x v="1"/>
    <s v="-"/>
    <x v="3"/>
  </r>
  <r>
    <x v="157"/>
    <s v="Galapagos Fundo de Fundos FII"/>
    <x v="1"/>
    <n v="4.1022759202000003"/>
    <x v="3"/>
  </r>
  <r>
    <x v="158"/>
    <s v="Galapagos Special Oport FII"/>
    <x v="1"/>
    <s v="-"/>
    <x v="3"/>
  </r>
  <r>
    <x v="159"/>
    <s v="Galapagos Rec Imob - FII"/>
    <x v="1"/>
    <n v="13.343376735"/>
    <x v="3"/>
  </r>
  <r>
    <x v="160"/>
    <s v="FII General Severiano"/>
    <x v="4"/>
    <s v="-"/>
    <x v="3"/>
  </r>
  <r>
    <x v="161"/>
    <s v="Ggr Covepi Renda FII"/>
    <x v="7"/>
    <n v="10.060344827"/>
    <x v="3"/>
  </r>
  <r>
    <x v="162"/>
    <s v="Ggr Covepi Renda FII"/>
    <x v="1"/>
    <s v="-"/>
    <x v="3"/>
  </r>
  <r>
    <x v="163"/>
    <s v="Genial Logística FII"/>
    <x v="7"/>
    <n v="11.065292096"/>
    <x v="3"/>
  </r>
  <r>
    <x v="164"/>
    <s v="Galapagos Feeder Logistico Fun de Inv Imo Resp Lim"/>
    <x v="7"/>
    <s v="-"/>
    <x v="3"/>
  </r>
  <r>
    <x v="165"/>
    <s v="Icatu Vanguarda Gru Log FII Resp Limitada-Única"/>
    <x v="7"/>
    <s v="-"/>
    <x v="3"/>
  </r>
  <r>
    <x v="166"/>
    <s v="General Shopping e Outlets do"/>
    <x v="0"/>
    <n v="0"/>
    <x v="3"/>
  </r>
  <r>
    <x v="167"/>
    <s v="General Shopping e Outlets do"/>
    <x v="0"/>
    <s v="-"/>
    <x v="3"/>
  </r>
  <r>
    <x v="168"/>
    <s v="FII Green Towers"/>
    <x v="2"/>
    <n v="12.044212933000001"/>
    <x v="3"/>
  </r>
  <r>
    <x v="169"/>
    <s v="Gazit Malls FI Imobiliário"/>
    <x v="0"/>
    <s v="-"/>
    <x v="3"/>
  </r>
  <r>
    <x v="170"/>
    <s v="Hedge AAA FII"/>
    <x v="2"/>
    <n v="5.9045700617000003"/>
    <x v="3"/>
  </r>
  <r>
    <x v="171"/>
    <s v="Habitat II - FII"/>
    <x v="1"/>
    <n v="15.506756756"/>
    <x v="3"/>
  </r>
  <r>
    <x v="172"/>
    <s v="FII Hbc Renda Urbana"/>
    <x v="4"/>
    <n v="6.2376318056000004"/>
    <x v="3"/>
  </r>
  <r>
    <x v="173"/>
    <s v="Hectare Recebíveis High Grade"/>
    <x v="4"/>
    <n v="12.126579289"/>
    <x v="3"/>
  </r>
  <r>
    <x v="174"/>
    <s v="Hospital da Criança FII"/>
    <x v="8"/>
    <n v="14.610302587"/>
    <x v="3"/>
  </r>
  <r>
    <x v="175"/>
    <s v="Hectare Desen Stud Housing FII"/>
    <x v="4"/>
    <n v="0"/>
    <x v="3"/>
  </r>
  <r>
    <x v="176"/>
    <s v="Hectare Desen Stud Housing FII"/>
    <x v="4"/>
    <s v="-"/>
    <x v="3"/>
  </r>
  <r>
    <x v="177"/>
    <s v="Hectare Ce FII"/>
    <x v="1"/>
    <n v="6.4051276934999999"/>
    <x v="3"/>
  </r>
  <r>
    <x v="178"/>
    <s v="Hedge Desenvolvimento Logístic"/>
    <x v="7"/>
    <n v="3.7955618034"/>
    <x v="3"/>
  </r>
  <r>
    <x v="179"/>
    <s v="Hedge Paladin Design Offices F"/>
    <x v="2"/>
    <s v="-"/>
    <x v="3"/>
  </r>
  <r>
    <x v="180"/>
    <s v="Hedge Top Fofii 3 FII"/>
    <x v="1"/>
    <n v="10.930939626000001"/>
    <x v="3"/>
  </r>
  <r>
    <x v="181"/>
    <s v="Hedge Top Fofii 3 FII"/>
    <x v="1"/>
    <s v="-"/>
    <x v="3"/>
  </r>
  <r>
    <x v="182"/>
    <s v="Hedge Brasil Logístico Industrial FII de Resp Limi"/>
    <x v="7"/>
    <s v="-"/>
    <x v="3"/>
  </r>
  <r>
    <x v="183"/>
    <s v="Hedge Brasil Logístico Industrial FII de Resp Limi"/>
    <x v="7"/>
    <s v="-"/>
    <x v="3"/>
  </r>
  <r>
    <x v="184"/>
    <s v="Hedge Brasil Shopping FII"/>
    <x v="0"/>
    <n v="10.331673200999999"/>
    <x v="3"/>
  </r>
  <r>
    <x v="185"/>
    <s v="Hedge Brasil Shopping FII"/>
    <x v="0"/>
    <s v="-"/>
    <x v="3"/>
  </r>
  <r>
    <x v="186"/>
    <s v="Pátria Recebíveis Imobiliários FII Responsabilidad"/>
    <x v="1"/>
    <n v="13.571074789000001"/>
    <x v="3"/>
  </r>
  <r>
    <x v="187"/>
    <s v="Patria Imobiliario Fof FII Resp Limitada"/>
    <x v="1"/>
    <n v="11.240691302"/>
    <x v="3"/>
  </r>
  <r>
    <x v="188"/>
    <s v="Hgi Créditos Imobiliários FII"/>
    <x v="1"/>
    <n v="11.507569564000001"/>
    <x v="3"/>
  </r>
  <r>
    <x v="189"/>
    <s v="Pátria Log FI Imobiliário Respo"/>
    <x v="7"/>
    <n v="9.0573012939000002"/>
    <x v="3"/>
  </r>
  <r>
    <x v="190"/>
    <s v="Patria Prime Offices FII Resp Limitada"/>
    <x v="2"/>
    <n v="7.2244944765000003"/>
    <x v="3"/>
  </r>
  <r>
    <x v="191"/>
    <s v="Pátria Escritórios FII Responsabilidade Limitada"/>
    <x v="2"/>
    <n v="8.4488557132000004"/>
    <x v="3"/>
  </r>
  <r>
    <x v="192"/>
    <s v="Pátria Renda Urbana FII Resp Ltda"/>
    <x v="3"/>
    <n v="9.8760296198000006"/>
    <x v="3"/>
  </r>
  <r>
    <x v="193"/>
    <s v="Hire Log I - FII"/>
    <x v="3"/>
    <s v="-"/>
    <x v="3"/>
  </r>
  <r>
    <x v="194"/>
    <s v="Hedge Logistica FII"/>
    <x v="7"/>
    <n v="8.6811352254000003"/>
    <x v="3"/>
  </r>
  <r>
    <x v="195"/>
    <s v="Hedge Office Income Fundo de I"/>
    <x v="2"/>
    <n v="7.2319201995000002"/>
    <x v="3"/>
  </r>
  <r>
    <x v="196"/>
    <s v="FII Housi"/>
    <x v="3"/>
    <n v="14.380527058"/>
    <x v="3"/>
  </r>
  <r>
    <x v="197"/>
    <s v="Hedge Sh Parque Dom Pedro FII"/>
    <x v="0"/>
    <n v="8.3935742972000007"/>
    <x v="3"/>
  </r>
  <r>
    <x v="198"/>
    <s v="Hedge Realty Development FII"/>
    <x v="3"/>
    <n v="0"/>
    <x v="3"/>
  </r>
  <r>
    <x v="199"/>
    <s v="Hedge Recebíveis Imobiliários"/>
    <x v="1"/>
    <n v="13.159528243"/>
    <x v="3"/>
  </r>
  <r>
    <x v="200"/>
    <s v="Hire Residencial I FII"/>
    <x v="6"/>
    <s v="-"/>
    <x v="3"/>
  </r>
  <r>
    <x v="201"/>
    <s v="Hsi Ativos Financeiros - FII"/>
    <x v="1"/>
    <n v="13.700384122000001"/>
    <x v="3"/>
  </r>
  <r>
    <x v="202"/>
    <s v="Hsi Logística FII"/>
    <x v="7"/>
    <n v="9.8752834466999992"/>
    <x v="3"/>
  </r>
  <r>
    <x v="203"/>
    <s v="Hsi Malls FI Imobilia"/>
    <x v="0"/>
    <n v="10.845452304"/>
    <x v="3"/>
  </r>
  <r>
    <x v="204"/>
    <s v="Hsi Renda Imobiliaria FII"/>
    <x v="3"/>
    <n v="7.2739766368999996"/>
    <x v="3"/>
  </r>
  <r>
    <x v="205"/>
    <s v="Hotel Maxinvest FII"/>
    <x v="9"/>
    <n v="20.783749073999999"/>
    <x v="3"/>
  </r>
  <r>
    <x v="206"/>
    <s v="Hotel Maxinvest FII"/>
    <x v="9"/>
    <s v="-"/>
    <x v="3"/>
  </r>
  <r>
    <x v="207"/>
    <s v="FI Imobiliá"/>
    <x v="8"/>
    <n v="4.5181446768000004"/>
    <x v="3"/>
  </r>
  <r>
    <x v="208"/>
    <s v="FII Hospital Unimed Sul Capixaba"/>
    <x v="8"/>
    <n v="10.329585854999999"/>
    <x v="3"/>
  </r>
  <r>
    <x v="209"/>
    <s v="Husi FI Imo"/>
    <x v="8"/>
    <n v="8.5503935901000006"/>
    <x v="3"/>
  </r>
  <r>
    <x v="210"/>
    <s v="Cl Única Resp Limitada Invista Brazilian Business"/>
    <x v="7"/>
    <s v="-"/>
    <x v="3"/>
  </r>
  <r>
    <x v="211"/>
    <s v="Cl Única Resp Limitada Invista Brazilian Business"/>
    <x v="7"/>
    <s v="-"/>
    <x v="3"/>
  </r>
  <r>
    <x v="212"/>
    <s v="FII de Cri Integral Brei"/>
    <x v="1"/>
    <n v="12.983431543"/>
    <x v="3"/>
  </r>
  <r>
    <x v="213"/>
    <s v="Ícone - FI Imobiliário Responsa"/>
    <x v="6"/>
    <s v="-"/>
    <x v="3"/>
  </r>
  <r>
    <x v="214"/>
    <s v="Itaú Crédito Imobiliário IPCA FII"/>
    <x v="1"/>
    <s v="-"/>
    <x v="3"/>
  </r>
  <r>
    <x v="215"/>
    <s v="FII de Unidades Autônomas"/>
    <x v="3"/>
    <n v="8.0248967812000007"/>
    <x v="3"/>
  </r>
  <r>
    <x v="216"/>
    <s v="FII de Unidades Autônomas II"/>
    <x v="3"/>
    <n v="6.5678721113999998"/>
    <x v="3"/>
  </r>
  <r>
    <x v="217"/>
    <s v="FI Imobiliário de Unidades Autô"/>
    <x v="6"/>
    <s v="-"/>
    <x v="3"/>
  </r>
  <r>
    <x v="218"/>
    <s v="Inter Desenvolvimento FII Responsabilidade Limitad"/>
    <x v="6"/>
    <s v="-"/>
    <x v="3"/>
  </r>
  <r>
    <x v="219"/>
    <s v="Inter Desenvolvimento FII Responsabilidade Limitad"/>
    <x v="6"/>
    <s v="-"/>
    <x v="3"/>
  </r>
  <r>
    <x v="220"/>
    <s v="Inter Logístico FI Imobiliário"/>
    <x v="7"/>
    <n v="9.3315442790999992"/>
    <x v="3"/>
  </r>
  <r>
    <x v="221"/>
    <s v="Inter Residence FI Imobiliário"/>
    <x v="6"/>
    <n v="9.3930238945000006"/>
    <x v="3"/>
  </r>
  <r>
    <x v="222"/>
    <s v="Iridium Recebiveis Imobiliario"/>
    <x v="1"/>
    <n v="11.012009199"/>
    <x v="3"/>
  </r>
  <r>
    <x v="223"/>
    <s v="Iridium FI"/>
    <x v="3"/>
    <n v="12.299013294"/>
    <x v="3"/>
  </r>
  <r>
    <x v="224"/>
    <s v="Invista Scj FII Senior"/>
    <x v="1"/>
    <s v="-"/>
    <x v="3"/>
  </r>
  <r>
    <x v="225"/>
    <s v="Invista Scj FII Subordinada"/>
    <x v="1"/>
    <s v="-"/>
    <x v="3"/>
  </r>
  <r>
    <x v="226"/>
    <s v="Itip FII"/>
    <x v="1"/>
    <n v="11.700920438000001"/>
    <x v="3"/>
  </r>
  <r>
    <x v="227"/>
    <s v="Itit FII"/>
    <x v="1"/>
    <n v="8.9775875093999993"/>
    <x v="3"/>
  </r>
  <r>
    <x v="228"/>
    <s v="Itaú Total Return FII"/>
    <x v="1"/>
    <s v="-"/>
    <x v="3"/>
  </r>
  <r>
    <x v="229"/>
    <s v="Icatu Vanguarda Cred Imob FII Resp Limitada-Única"/>
    <x v="4"/>
    <s v="-"/>
    <x v="3"/>
  </r>
  <r>
    <x v="230"/>
    <s v="Jasc Renda Var Essen FII - FII"/>
    <x v="3"/>
    <n v="5.84"/>
    <x v="3"/>
  </r>
  <r>
    <x v="231"/>
    <s v="Jbfo Fof FI-Cotação U"/>
    <x v="1"/>
    <s v="-"/>
    <x v="3"/>
  </r>
  <r>
    <x v="232"/>
    <s v="JHSF Cap Cidade Jardim FII"/>
    <x v="1"/>
    <s v="-"/>
    <x v="3"/>
  </r>
  <r>
    <x v="233"/>
    <s v="Fof JHSF Capital Inst FII"/>
    <x v="1"/>
    <s v="-"/>
    <x v="3"/>
  </r>
  <r>
    <x v="234"/>
    <s v="Jfl Living FII"/>
    <x v="6"/>
    <n v="11.529592621000001"/>
    <x v="3"/>
  </r>
  <r>
    <x v="235"/>
    <s v="Jpp Capital Receb. Imob. FII"/>
    <x v="1"/>
    <n v="14.645593869000001"/>
    <x v="3"/>
  </r>
  <r>
    <x v="236"/>
    <s v="Jpp Capital FI. Imo"/>
    <x v="3"/>
    <s v="-"/>
    <x v="3"/>
  </r>
  <r>
    <x v="237"/>
    <s v="Js Ativos Financeiros Fundo de"/>
    <x v="1"/>
    <n v="13.608617594"/>
    <x v="3"/>
  </r>
  <r>
    <x v="238"/>
    <s v="Js Recebíveis Imobiliários FI I"/>
    <x v="1"/>
    <s v="-"/>
    <x v="3"/>
  </r>
  <r>
    <x v="239"/>
    <s v="Js Real Estate Multigestão-FII"/>
    <x v="3"/>
    <n v="7.6954902772000002"/>
    <x v="3"/>
  </r>
  <r>
    <x v="240"/>
    <s v="Jt Prev FII Desenvolvimento Habitacional-Única"/>
    <x v="6"/>
    <s v="-"/>
    <x v="3"/>
  </r>
  <r>
    <x v="241"/>
    <s v="Kinea Creditas FII"/>
    <x v="1"/>
    <n v="13.065269391999999"/>
    <x v="3"/>
  </r>
  <r>
    <x v="242"/>
    <s v="Even II Kinea Fundo de Investi"/>
    <x v="6"/>
    <n v="0.4363982991"/>
    <x v="3"/>
  </r>
  <r>
    <x v="243"/>
    <s v="Kinea Fênix FI Imobiliário Resp"/>
    <x v="1"/>
    <s v="-"/>
    <x v="3"/>
  </r>
  <r>
    <x v="244"/>
    <s v="Fundo de FI Imobiliário Kinea"/>
    <x v="1"/>
    <n v="11.943371943000001"/>
    <x v="3"/>
  </r>
  <r>
    <x v="245"/>
    <s v="Kilima FIC de Fundos Imobiliários Suno 30 Responsa"/>
    <x v="1"/>
    <n v="11.173533083000001"/>
    <x v="3"/>
  </r>
  <r>
    <x v="246"/>
    <s v="Kilima Volkano Recebíveis Imobiliários FI Imobiliá"/>
    <x v="1"/>
    <n v="16.388308977000001"/>
    <x v="3"/>
  </r>
  <r>
    <x v="247"/>
    <s v="Kinea Rendimentos Imobiliários Fundo de Investimen"/>
    <x v="1"/>
    <n v="13.929633808"/>
    <x v="3"/>
  </r>
  <r>
    <x v="248"/>
    <s v="Kinea Rendimentos Imobiliários Fundo de Investimen"/>
    <x v="1"/>
    <s v="-"/>
    <x v="3"/>
  </r>
  <r>
    <x v="249"/>
    <s v="Kinea Hedge Fund FII - Resp Limitada"/>
    <x v="3"/>
    <s v="-"/>
    <x v="3"/>
  </r>
  <r>
    <x v="250"/>
    <s v="Kinea High Yield Cri FII"/>
    <x v="4"/>
    <n v="13.266570307"/>
    <x v="3"/>
  </r>
  <r>
    <x v="251"/>
    <s v="Kinea Indices de Preços FI Imob"/>
    <x v="1"/>
    <n v="10.680145038999999"/>
    <x v="3"/>
  </r>
  <r>
    <x v="252"/>
    <s v="Kinea II Real Estate Equity"/>
    <x v="6"/>
    <n v="8.3468370510999996"/>
    <x v="3"/>
  </r>
  <r>
    <x v="253"/>
    <s v="Kinea Renda Imobiliária FII FI"/>
    <x v="4"/>
    <n v="8.7068965516999999"/>
    <x v="3"/>
  </r>
  <r>
    <x v="254"/>
    <s v="Kinea Securities FI Imobiliário"/>
    <x v="1"/>
    <n v="12.227942897"/>
    <x v="3"/>
  </r>
  <r>
    <x v="255"/>
    <s v="Kinea Unique Hy CDI FII"/>
    <x v="1"/>
    <s v="-"/>
    <x v="3"/>
  </r>
  <r>
    <x v="256"/>
    <s v="Kinea Oportunidades Real Estate FII - Resp Limitad"/>
    <x v="4"/>
    <s v="-"/>
    <x v="3"/>
  </r>
  <r>
    <x v="257"/>
    <s v="Legatus Shoppings FII"/>
    <x v="0"/>
    <n v="7.7663092493999999"/>
    <x v="3"/>
  </r>
  <r>
    <x v="258"/>
    <s v="Loft II FII Classe A"/>
    <x v="6"/>
    <n v="0"/>
    <x v="3"/>
  </r>
  <r>
    <x v="259"/>
    <s v="Inter Logístico FI Imobiliário"/>
    <x v="7"/>
    <s v="-"/>
    <x v="3"/>
  </r>
  <r>
    <x v="260"/>
    <s v="Life Capital Partners FII"/>
    <x v="3"/>
    <n v="14.988751406"/>
    <x v="3"/>
  </r>
  <r>
    <x v="261"/>
    <s v="FII Development V1"/>
    <x v="3"/>
    <s v="-"/>
    <x v="3"/>
  </r>
  <r>
    <x v="262"/>
    <s v="Bs2 Allinvestments FII-Subordina"/>
    <x v="3"/>
    <n v="0.70704497821000001"/>
    <x v="3"/>
  </r>
  <r>
    <x v="263"/>
    <s v="Lago da Pedra FII"/>
    <x v="6"/>
    <s v="-"/>
    <x v="3"/>
  </r>
  <r>
    <x v="264"/>
    <s v="FII Leblon Realty Desenvolvime"/>
    <x v="3"/>
    <s v="-"/>
    <x v="3"/>
  </r>
  <r>
    <x v="265"/>
    <s v="Leste Riva Equity Preferencial I FII"/>
    <x v="6"/>
    <s v="-"/>
    <x v="3"/>
  </r>
  <r>
    <x v="266"/>
    <s v="Speciale Blue Real Asset FII"/>
    <x v="6"/>
    <s v="-"/>
    <x v="3"/>
  </r>
  <r>
    <x v="267"/>
    <s v="Vbi Logistico FI Imobiliario"/>
    <x v="4"/>
    <n v="9.2002346500000005"/>
    <x v="3"/>
  </r>
  <r>
    <x v="268"/>
    <s v="Genial Malls FII"/>
    <x v="0"/>
    <n v="9.375"/>
    <x v="3"/>
  </r>
  <r>
    <x v="269"/>
    <s v="Genial Malls FII"/>
    <x v="0"/>
    <s v="-"/>
    <x v="3"/>
  </r>
  <r>
    <x v="270"/>
    <s v="Manatí Capital Hedge Fund FII"/>
    <x v="3"/>
    <n v="13.126252505"/>
    <x v="3"/>
  </r>
  <r>
    <x v="271"/>
    <s v="Max Retail FII"/>
    <x v="4"/>
    <n v="11.71057205"/>
    <x v="3"/>
  </r>
  <r>
    <x v="272"/>
    <s v="Mauá Capital Recebíveis Imobil"/>
    <x v="1"/>
    <n v="12.912400455"/>
    <x v="3"/>
  </r>
  <r>
    <x v="273"/>
    <s v="Mérito Cemitérios FII - FI"/>
    <x v="4"/>
    <s v="-"/>
    <x v="3"/>
  </r>
  <r>
    <x v="274"/>
    <s v="Mauá Capital Logística FI Imobiliário - Responsabi"/>
    <x v="7"/>
    <s v="-"/>
    <x v="3"/>
  </r>
  <r>
    <x v="275"/>
    <s v="Mauá Capital Real Estate FII"/>
    <x v="1"/>
    <n v="14.553571428"/>
    <x v="3"/>
  </r>
  <r>
    <x v="276"/>
    <s v="Merito Fundos e Acoes Imo FII"/>
    <x v="3"/>
    <n v="10.493289174999999"/>
    <x v="3"/>
  </r>
  <r>
    <x v="277"/>
    <s v="Mérito Recebíveis Imobiliários FII"/>
    <x v="3"/>
    <n v="14.170079968"/>
    <x v="3"/>
  </r>
  <r>
    <x v="278"/>
    <s v="Merito Desenvolvimento Imobiliario FII"/>
    <x v="3"/>
    <n v="14.205283672"/>
    <x v="3"/>
  </r>
  <r>
    <x v="279"/>
    <s v="FII Mogno Hotéis"/>
    <x v="3"/>
    <n v="15.471698113"/>
    <x v="3"/>
  </r>
  <r>
    <x v="280"/>
    <s v="Mogno Properties FII"/>
    <x v="3"/>
    <s v="-"/>
    <x v="3"/>
  </r>
  <r>
    <x v="281"/>
    <s v="FII Mint Educacional"/>
    <x v="10"/>
    <n v="0"/>
    <x v="3"/>
  </r>
  <r>
    <x v="282"/>
    <s v="Maresias FI Imobiliário"/>
    <x v="3"/>
    <n v="0"/>
    <x v="3"/>
  </r>
  <r>
    <x v="283"/>
    <s v="Maresias FI Imobiliário"/>
    <x v="3"/>
    <s v="-"/>
    <x v="3"/>
  </r>
  <r>
    <x v="284"/>
    <s v="Alianza Multioffices - Fundo D"/>
    <x v="3"/>
    <s v="-"/>
    <x v="3"/>
  </r>
  <r>
    <x v="285"/>
    <s v="Maxi Renda FII"/>
    <x v="3"/>
    <n v="13.713713713000001"/>
    <x v="3"/>
  </r>
  <r>
    <x v="286"/>
    <s v="Navi Imobiliário Total Return"/>
    <x v="1"/>
    <n v="15.866666666"/>
    <x v="3"/>
  </r>
  <r>
    <x v="287"/>
    <s v="FII Nch Brasil Receb. Imob."/>
    <x v="1"/>
    <n v="13.128370445"/>
    <x v="3"/>
  </r>
  <r>
    <x v="288"/>
    <s v="Navi Cred Imob - FII"/>
    <x v="1"/>
    <s v="-"/>
    <x v="3"/>
  </r>
  <r>
    <x v="289"/>
    <s v="Newport Logistica FI"/>
    <x v="7"/>
    <n v="12.546777546"/>
    <x v="3"/>
  </r>
  <r>
    <x v="290"/>
    <s v="Newport Logistica FI"/>
    <x v="7"/>
    <s v="-"/>
    <x v="3"/>
  </r>
  <r>
    <x v="291"/>
    <s v="Newport Renda Urbana FII"/>
    <x v="2"/>
    <n v="4.5221217306000003"/>
    <x v="3"/>
  </r>
  <r>
    <x v="292"/>
    <s v="Hosp Nossa Senhora de Lourdes"/>
    <x v="8"/>
    <n v="11.191358144000001"/>
    <x v="3"/>
  </r>
  <r>
    <x v="293"/>
    <s v="FII Novo Horizonte"/>
    <x v="8"/>
    <n v="10.109803790000001"/>
    <x v="3"/>
  </r>
  <r>
    <x v="294"/>
    <s v="FII Nova I"/>
    <x v="3"/>
    <s v="-"/>
    <x v="3"/>
  </r>
  <r>
    <x v="295"/>
    <s v="Opportunity Balassiano FII Classe A"/>
    <x v="6"/>
    <s v="-"/>
    <x v="3"/>
  </r>
  <r>
    <x v="296"/>
    <s v="Opportunity Balassiano FII Classe B"/>
    <x v="6"/>
    <s v="-"/>
    <x v="3"/>
  </r>
  <r>
    <x v="297"/>
    <s v="Opportunity Balassiano FII Classe C"/>
    <x v="6"/>
    <s v="-"/>
    <x v="3"/>
  </r>
  <r>
    <x v="298"/>
    <s v="Octo FI Imobiliário Responsabilidade Limitada"/>
    <x v="1"/>
    <s v="-"/>
    <x v="3"/>
  </r>
  <r>
    <x v="299"/>
    <s v="Órama High Yield FII"/>
    <x v="1"/>
    <s v="-"/>
    <x v="3"/>
  </r>
  <r>
    <x v="300"/>
    <s v="FII Patrimonial IV"/>
    <x v="7"/>
    <s v="-"/>
    <x v="3"/>
  </r>
  <r>
    <x v="301"/>
    <s v="Ourinvest Fof FII"/>
    <x v="1"/>
    <n v="13.551776234"/>
    <x v="3"/>
  </r>
  <r>
    <x v="302"/>
    <s v="Ourinvest Jpp - FII"/>
    <x v="1"/>
    <n v="14.388120839000001"/>
    <x v="3"/>
  </r>
  <r>
    <x v="303"/>
    <s v="FII Ourinvest Logistica"/>
    <x v="7"/>
    <n v="11.224018647999999"/>
    <x v="3"/>
  </r>
  <r>
    <x v="304"/>
    <s v="FII Panamby"/>
    <x v="3"/>
    <n v="0"/>
    <x v="3"/>
  </r>
  <r>
    <x v="305"/>
    <s v="Patagônia Capital Multiestratégia Classe de Invest"/>
    <x v="3"/>
    <s v="-"/>
    <x v="3"/>
  </r>
  <r>
    <x v="306"/>
    <s v="Pátria Edifícios Corp FII"/>
    <x v="3"/>
    <n v="9.2669228496000002"/>
    <x v="3"/>
  </r>
  <r>
    <x v="307"/>
    <s v="Pátria Logística Fundo de Inve"/>
    <x v="3"/>
    <n v="10.179211469"/>
    <x v="3"/>
  </r>
  <r>
    <x v="308"/>
    <s v="Prologis Brazil Log Vent FII"/>
    <x v="7"/>
    <s v="-"/>
    <x v="3"/>
  </r>
  <r>
    <x v="309"/>
    <s v="Performa Real Estate FII"/>
    <x v="3"/>
    <n v="14.648078348"/>
    <x v="3"/>
  </r>
  <r>
    <x v="310"/>
    <s v="Plural Recebiveis Imobiliarios Fundo de"/>
    <x v="1"/>
    <n v="13.869047619"/>
    <x v="3"/>
  </r>
  <r>
    <x v="311"/>
    <s v="Polo FII - Recebiveis Imobiliarios I"/>
    <x v="1"/>
    <n v="4.8132052214999996"/>
    <x v="3"/>
  </r>
  <r>
    <x v="312"/>
    <s v="Speciale Real Estate Fof FII"/>
    <x v="1"/>
    <s v="-"/>
    <x v="3"/>
  </r>
  <r>
    <x v="313"/>
    <s v="Speciale Real Estate Fof FII"/>
    <x v="1"/>
    <s v="-"/>
    <x v="3"/>
  </r>
  <r>
    <x v="314"/>
    <s v="Paramis Hedge Fund FII"/>
    <x v="3"/>
    <s v="-"/>
    <x v="3"/>
  </r>
  <r>
    <x v="315"/>
    <s v="Paramis Hedge Fund FII"/>
    <x v="3"/>
    <s v="-"/>
    <x v="3"/>
  </r>
  <r>
    <x v="316"/>
    <s v="Panorama Cred Residencial FII"/>
    <x v="6"/>
    <s v="-"/>
    <x v="3"/>
  </r>
  <r>
    <x v="317"/>
    <s v="Panorama Desenvolvimento Logístico - FI Imobiliári"/>
    <x v="3"/>
    <s v="-"/>
    <x v="3"/>
  </r>
  <r>
    <x v="318"/>
    <s v="Panorama Properties FII"/>
    <x v="3"/>
    <n v="0"/>
    <x v="3"/>
  </r>
  <r>
    <x v="319"/>
    <s v="Panorama Real Estate Crédito FI Imobiliário Respon"/>
    <x v="3"/>
    <s v="-"/>
    <x v="3"/>
  </r>
  <r>
    <x v="320"/>
    <s v="Polo Crédito Imobiliário FII"/>
    <x v="1"/>
    <n v="13.621705771"/>
    <x v="3"/>
  </r>
  <r>
    <x v="321"/>
    <s v="Parque Anhanguera FII"/>
    <x v="7"/>
    <n v="9.6381160211000001"/>
    <x v="3"/>
  </r>
  <r>
    <x v="322"/>
    <s v="Parque Dom Pedro Shopping Center FII"/>
    <x v="0"/>
    <n v="9.5732430294000004"/>
    <x v="3"/>
  </r>
  <r>
    <x v="323"/>
    <s v="Personale I FII"/>
    <x v="3"/>
    <n v="7.7682330317000003"/>
    <x v="3"/>
  </r>
  <r>
    <x v="324"/>
    <s v="Presidente Vargas FII"/>
    <x v="2"/>
    <n v="0"/>
    <x v="3"/>
  </r>
  <r>
    <x v="325"/>
    <s v="Presidente Vargas FII"/>
    <x v="2"/>
    <s v="-"/>
    <x v="3"/>
  </r>
  <r>
    <x v="326"/>
    <s v="FI Imobiliário Rbr Crédito Pulv"/>
    <x v="1"/>
    <s v="-"/>
    <x v="3"/>
  </r>
  <r>
    <x v="327"/>
    <s v="FII Vbi Prime Properties"/>
    <x v="2"/>
    <n v="8.2850397080999993"/>
    <x v="3"/>
  </r>
  <r>
    <x v="328"/>
    <s v="Vbi Agro FII"/>
    <x v="4"/>
    <n v="12.009291521"/>
    <x v="3"/>
  </r>
  <r>
    <x v="329"/>
    <s v="Rb Capital Desenv Residencial"/>
    <x v="6"/>
    <n v="0"/>
    <x v="3"/>
  </r>
  <r>
    <x v="330"/>
    <s v="Rio Bravo Renda Educacional"/>
    <x v="10"/>
    <n v="13.749570594"/>
    <x v="3"/>
  </r>
  <r>
    <x v="331"/>
    <s v="Rio Bravo Fundo de FII"/>
    <x v="1"/>
    <n v="11.515729265999999"/>
    <x v="3"/>
  </r>
  <r>
    <x v="332"/>
    <s v="Rio Bravo Créd I H G FII - FII"/>
    <x v="1"/>
    <n v="14.864069670999999"/>
    <x v="3"/>
  </r>
  <r>
    <x v="333"/>
    <s v="Rio Bravo Cred I H Y FII - FII"/>
    <x v="1"/>
    <n v="14.716626656000001"/>
    <x v="3"/>
  </r>
  <r>
    <x v="334"/>
    <s v="Rb Capital Desenvolvimento Residencial I"/>
    <x v="1"/>
    <n v="6.0051120661999997"/>
    <x v="3"/>
  </r>
  <r>
    <x v="335"/>
    <s v="Rb Capital Logístico Fundo de"/>
    <x v="7"/>
    <n v="11.376433785"/>
    <x v="3"/>
  </r>
  <r>
    <x v="336"/>
    <s v="FII Mercantil do Brasil"/>
    <x v="3"/>
    <n v="10.628703942"/>
    <x v="3"/>
  </r>
  <r>
    <x v="337"/>
    <s v="Rb Capital Renda II FII Resp Limitada-Única"/>
    <x v="3"/>
    <n v="10.337552742"/>
    <x v="3"/>
  </r>
  <r>
    <x v="338"/>
    <s v="Rbr Alpha Multiestratégia Real"/>
    <x v="1"/>
    <n v="10.520197616999999"/>
    <x v="3"/>
  </r>
  <r>
    <x v="339"/>
    <s v="Rbr Desenvolvimento III FI Imo"/>
    <x v="4"/>
    <s v="-"/>
    <x v="3"/>
  </r>
  <r>
    <x v="340"/>
    <s v="Rbr Log FII"/>
    <x v="3"/>
    <n v="9.4404761905000001"/>
    <x v="3"/>
  </r>
  <r>
    <x v="341"/>
    <s v="FII Rbr Desenvolvimento"/>
    <x v="4"/>
    <s v="-"/>
    <x v="3"/>
  </r>
  <r>
    <x v="342"/>
    <s v="FII Rbr Properties - FII"/>
    <x v="2"/>
    <n v="6.3149637183999996"/>
    <x v="3"/>
  </r>
  <r>
    <x v="343"/>
    <s v="FI Imobiliario - FII"/>
    <x v="1"/>
    <n v="11.759696224000001"/>
    <x v="3"/>
  </r>
  <r>
    <x v="344"/>
    <s v="Rio Bravo Renda Residencial FII"/>
    <x v="3"/>
    <n v="7.6779376051000003"/>
    <x v="3"/>
  </r>
  <r>
    <x v="345"/>
    <s v="FII Rbr Plus Mult Real Estate"/>
    <x v="4"/>
    <n v="15.222772277000001"/>
    <x v="3"/>
  </r>
  <r>
    <x v="346"/>
    <s v="FI Imobiliário Rbr Crédito Imob"/>
    <x v="1"/>
    <n v="14.282809799000001"/>
    <x v="3"/>
  </r>
  <r>
    <x v="347"/>
    <s v="Rb Capital Tfo Situs Fundo de Investimen"/>
    <x v="3"/>
    <s v="-"/>
    <x v="3"/>
  </r>
  <r>
    <x v="348"/>
    <s v="FII Agências Caixa"/>
    <x v="4"/>
    <n v="12.967635765000001"/>
    <x v="3"/>
  </r>
  <r>
    <x v="349"/>
    <s v="FII Crédito Imobiliário II"/>
    <x v="1"/>
    <n v="1.9422074845999999"/>
    <x v="3"/>
  </r>
  <r>
    <x v="350"/>
    <s v="Grupo Rcfa Fundo de Investimen"/>
    <x v="3"/>
    <n v="0"/>
    <x v="3"/>
  </r>
  <r>
    <x v="351"/>
    <s v="Rbr Des Com Feeder Fof - FII"/>
    <x v="1"/>
    <n v="1.3224641194"/>
    <x v="3"/>
  </r>
  <r>
    <x v="352"/>
    <s v="FI Imobiliario Rio BR"/>
    <x v="2"/>
    <n v="7.1361132965999996"/>
    <x v="3"/>
  </r>
  <r>
    <x v="353"/>
    <s v="Rbr Desenv Log I FII Resp Limitada"/>
    <x v="7"/>
    <s v="-"/>
    <x v="3"/>
  </r>
  <r>
    <x v="354"/>
    <s v="Rec Fundo de Cri Cotas Amortizáveis - FI Imobiliár"/>
    <x v="1"/>
    <s v="-"/>
    <x v="3"/>
  </r>
  <r>
    <x v="355"/>
    <s v="Rec Multiestratégia - FI Imobiliário - Responsabil"/>
    <x v="3"/>
    <s v="-"/>
    <x v="3"/>
  </r>
  <r>
    <x v="356"/>
    <s v="FII FII Rec Rec Imobiliários"/>
    <x v="1"/>
    <n v="12.344041923000001"/>
    <x v="3"/>
  </r>
  <r>
    <x v="357"/>
    <s v="FII FII Rec Renda Imobiliária"/>
    <x v="3"/>
    <n v="10.135646686999999"/>
    <x v="3"/>
  </r>
  <r>
    <x v="358"/>
    <s v="FII Rec Fundo de Fundos"/>
    <x v="1"/>
    <n v="9.918350684"/>
    <x v="3"/>
  </r>
  <r>
    <x v="359"/>
    <s v="Singulare FII"/>
    <x v="1"/>
    <n v="3.6914745611000002"/>
    <x v="3"/>
  </r>
  <r>
    <x v="360"/>
    <s v="FII Rec Logistica"/>
    <x v="3"/>
    <n v="3.0124606325999999"/>
    <x v="3"/>
  </r>
  <r>
    <x v="361"/>
    <s v="Cpv Energia FII Responsabilidade Limitada"/>
    <x v="4"/>
    <s v="-"/>
    <x v="3"/>
  </r>
  <r>
    <x v="362"/>
    <s v="Cpv Energia FII Responsabilidade Limitada"/>
    <x v="4"/>
    <s v="-"/>
    <x v="3"/>
  </r>
  <r>
    <x v="363"/>
    <s v="FII Residone"/>
    <x v="6"/>
    <s v="-"/>
    <x v="3"/>
  </r>
  <r>
    <x v="364"/>
    <s v="FII Rb Cap I Fundo de Fundos"/>
    <x v="1"/>
    <n v="12.411603405999999"/>
    <x v="3"/>
  </r>
  <r>
    <x v="365"/>
    <s v="Real Investor FII"/>
    <x v="1"/>
    <s v="-"/>
    <x v="3"/>
  </r>
  <r>
    <x v="366"/>
    <s v="Real Investor FII"/>
    <x v="1"/>
    <s v="-"/>
    <x v="3"/>
  </r>
  <r>
    <x v="367"/>
    <s v="Reag Mult Ativos Imobiliarios"/>
    <x v="3"/>
    <n v="5.3574418216000002"/>
    <x v="3"/>
  </r>
  <r>
    <x v="368"/>
    <s v="FII BB Renda de Papeis Imobili"/>
    <x v="1"/>
    <n v="7.9833546735000001"/>
    <x v="3"/>
  </r>
  <r>
    <x v="369"/>
    <s v="FII Rio Negro FII"/>
    <x v="2"/>
    <n v="10"/>
    <x v="3"/>
  </r>
  <r>
    <x v="370"/>
    <s v="FI Imobiliário Rooftop I"/>
    <x v="3"/>
    <n v="7.0284890137999998"/>
    <x v="3"/>
  </r>
  <r>
    <x v="371"/>
    <s v="Rbr Prem Rec Im FII"/>
    <x v="1"/>
    <n v="13.804398688999999"/>
    <x v="3"/>
  </r>
  <r>
    <x v="372"/>
    <s v="Rb Capital Rec Imob FII - FII"/>
    <x v="1"/>
    <n v="13.327957608"/>
    <x v="3"/>
  </r>
  <r>
    <x v="373"/>
    <s v="Rb Capital Desenvolvimento Res"/>
    <x v="6"/>
    <s v="-"/>
    <x v="3"/>
  </r>
  <r>
    <x v="374"/>
    <s v="Brc II - FI"/>
    <x v="3"/>
    <s v="-"/>
    <x v="3"/>
  </r>
  <r>
    <x v="375"/>
    <s v="Vbi Reits Multiestratégia FII"/>
    <x v="3"/>
    <n v="12.247144626000001"/>
    <x v="3"/>
  </r>
  <r>
    <x v="376"/>
    <s v="Riza Akin FII - FII"/>
    <x v="1"/>
    <n v="15.171558494999999"/>
    <x v="3"/>
  </r>
  <r>
    <x v="377"/>
    <s v="Riza Arctium Real Estate FII"/>
    <x v="4"/>
    <n v="13.372616209"/>
    <x v="3"/>
  </r>
  <r>
    <x v="378"/>
    <s v="Riza Arctium Real Estate FII"/>
    <x v="4"/>
    <s v="-"/>
    <x v="3"/>
  </r>
  <r>
    <x v="379"/>
    <s v="Riza Lecci FII Resp Limitada-Cl Sênior"/>
    <x v="4"/>
    <s v="-"/>
    <x v="3"/>
  </r>
  <r>
    <x v="380"/>
    <s v="FII Riza Terrax"/>
    <x v="3"/>
    <n v="11.660278394000001"/>
    <x v="3"/>
  </r>
  <r>
    <x v="381"/>
    <s v="FII Brl Prop II Subordinada Mezanino"/>
    <x v="7"/>
    <n v="9.3283943667999996"/>
    <x v="3"/>
  </r>
  <r>
    <x v="382"/>
    <s v="FII Brl Prop II Subordinada Mezanino"/>
    <x v="7"/>
    <s v="-"/>
    <x v="3"/>
  </r>
  <r>
    <x v="383"/>
    <s v="Raizz Desenv I FII - FII-Unica"/>
    <x v="7"/>
    <s v="-"/>
    <x v="3"/>
  </r>
  <r>
    <x v="384"/>
    <s v="Santander Papeis Imobiliarios"/>
    <x v="1"/>
    <n v="13.43595382"/>
    <x v="3"/>
  </r>
  <r>
    <x v="385"/>
    <s v="FII Sia Corporate"/>
    <x v="2"/>
    <s v="-"/>
    <x v="3"/>
  </r>
  <r>
    <x v="386"/>
    <s v="Santander Papéis Imobiliários FII"/>
    <x v="1"/>
    <s v="-"/>
    <x v="3"/>
  </r>
  <r>
    <x v="387"/>
    <s v="Santander Renda de Alugueis Fu"/>
    <x v="3"/>
    <n v="9.9182156133999992"/>
    <x v="3"/>
  </r>
  <r>
    <x v="388"/>
    <s v="Scp"/>
    <x v="0"/>
    <n v="5.3892215568999999"/>
    <x v="3"/>
  </r>
  <r>
    <x v="389"/>
    <s v="Hedge Seed FII Subordinada"/>
    <x v="3"/>
    <s v="-"/>
    <x v="3"/>
  </r>
  <r>
    <x v="390"/>
    <s v="Sequóia III Renda Imobiliária"/>
    <x v="3"/>
    <n v="13.538061404"/>
    <x v="3"/>
  </r>
  <r>
    <x v="391"/>
    <s v="FII São Fernando"/>
    <x v="2"/>
    <s v="-"/>
    <x v="3"/>
  </r>
  <r>
    <x v="392"/>
    <s v="Shopping Parque Dom Pedro FII"/>
    <x v="0"/>
    <s v="-"/>
    <x v="3"/>
  </r>
  <r>
    <x v="393"/>
    <s v="Mult Shoppings FII"/>
    <x v="3"/>
    <n v="0"/>
    <x v="3"/>
  </r>
  <r>
    <x v="394"/>
    <s v="Mult Shoppings FII"/>
    <x v="3"/>
    <s v="-"/>
    <x v="3"/>
  </r>
  <r>
    <x v="395"/>
    <s v="FII Shopping Patio Higienopolis"/>
    <x v="0"/>
    <n v="6.8843693307000002"/>
    <x v="3"/>
  </r>
  <r>
    <x v="396"/>
    <s v="Sh Special Opps FII"/>
    <x v="4"/>
    <s v="-"/>
    <x v="3"/>
  </r>
  <r>
    <x v="397"/>
    <s v="Sj Au Logística FII"/>
    <x v="7"/>
    <n v="0"/>
    <x v="3"/>
  </r>
  <r>
    <x v="398"/>
    <s v="FII Smart Real Estate - Resp Limitada"/>
    <x v="3"/>
    <s v="-"/>
    <x v="3"/>
  </r>
  <r>
    <x v="399"/>
    <s v="FII Smart Real Estate - Resp Limitada"/>
    <x v="3"/>
    <s v="-"/>
    <x v="3"/>
  </r>
  <r>
    <x v="400"/>
    <s v="Suno Recebíveis FII"/>
    <x v="1"/>
    <n v="12.543164737"/>
    <x v="3"/>
  </r>
  <r>
    <x v="401"/>
    <s v="Suno Energias Limpas FI Imobiliário Is"/>
    <x v="4"/>
    <s v="-"/>
    <x v="3"/>
  </r>
  <r>
    <x v="402"/>
    <s v="Suno Fundo de Fundos de Invest"/>
    <x v="1"/>
    <n v="9.7793950421000009"/>
    <x v="3"/>
  </r>
  <r>
    <x v="403"/>
    <s v="Suno Fundo de Fundos de Invest"/>
    <x v="1"/>
    <s v="-"/>
    <x v="3"/>
  </r>
  <r>
    <x v="404"/>
    <s v="Suno Log FII"/>
    <x v="7"/>
    <n v="2.3547094188000002"/>
    <x v="3"/>
  </r>
  <r>
    <x v="405"/>
    <s v="Suno Mult FII"/>
    <x v="3"/>
    <s v="-"/>
    <x v="3"/>
  </r>
  <r>
    <x v="406"/>
    <s v="FI Imobiliário Sofia"/>
    <x v="1"/>
    <s v="-"/>
    <x v="3"/>
  </r>
  <r>
    <x v="407"/>
    <s v="Solarium FII - FI Imo"/>
    <x v="3"/>
    <s v="-"/>
    <x v="3"/>
  </r>
  <r>
    <x v="408"/>
    <s v="Spa FII"/>
    <x v="0"/>
    <s v="-"/>
    <x v="3"/>
  </r>
  <r>
    <x v="409"/>
    <s v="Whg Finvest SP Realty FII"/>
    <x v="6"/>
    <s v="-"/>
    <x v="3"/>
  </r>
  <r>
    <x v="410"/>
    <s v="Spgm FI Imobiliário Senior"/>
    <x v="2"/>
    <s v="-"/>
    <x v="3"/>
  </r>
  <r>
    <x v="411"/>
    <s v="Spgm FI Imobiliário Subordinada"/>
    <x v="2"/>
    <s v="-"/>
    <x v="3"/>
  </r>
  <r>
    <x v="412"/>
    <s v="Spgm FI Imobiliário Subordinada"/>
    <x v="2"/>
    <s v="-"/>
    <x v="3"/>
  </r>
  <r>
    <x v="413"/>
    <s v="Supremo FI"/>
    <x v="3"/>
    <s v="-"/>
    <x v="3"/>
  </r>
  <r>
    <x v="414"/>
    <s v="SP Downtown FII"/>
    <x v="4"/>
    <n v="12.880852117"/>
    <x v="3"/>
  </r>
  <r>
    <x v="415"/>
    <s v="FII Spx Syn Multiestratégia"/>
    <x v="3"/>
    <n v="12.956613755999999"/>
    <x v="3"/>
  </r>
  <r>
    <x v="416"/>
    <s v="Serra Verde FII"/>
    <x v="4"/>
    <n v="0"/>
    <x v="3"/>
  </r>
  <r>
    <x v="417"/>
    <s v="Starx FII"/>
    <x v="0"/>
    <s v="-"/>
    <x v="3"/>
  </r>
  <r>
    <x v="418"/>
    <s v="G5 Cidade Nova FII Senior"/>
    <x v="3"/>
    <n v="0"/>
    <x v="3"/>
  </r>
  <r>
    <x v="419"/>
    <s v="G5 Cidade Nova FII Subordinada Junior"/>
    <x v="3"/>
    <s v="-"/>
    <x v="3"/>
  </r>
  <r>
    <x v="420"/>
    <s v="G5 Cidade Nova FII Subordinada Mezanino"/>
    <x v="3"/>
    <s v="-"/>
    <x v="3"/>
  </r>
  <r>
    <x v="421"/>
    <s v="Treecorp Real Estate FII - I"/>
    <x v="3"/>
    <s v="-"/>
    <x v="3"/>
  </r>
  <r>
    <x v="422"/>
    <s v="Tellus Multiestratégia - FII FII Resp Limitada-Úni"/>
    <x v="3"/>
    <s v="-"/>
    <x v="3"/>
  </r>
  <r>
    <x v="423"/>
    <s v="Tellus Properties FII"/>
    <x v="2"/>
    <n v="10.390977443000001"/>
    <x v="3"/>
  </r>
  <r>
    <x v="424"/>
    <s v="FII Tg Ativo Real"/>
    <x v="3"/>
    <n v="13.645401822"/>
    <x v="3"/>
  </r>
  <r>
    <x v="425"/>
    <s v="Tjk Renda Imobiliária FII"/>
    <x v="3"/>
    <s v="-"/>
    <x v="3"/>
  </r>
  <r>
    <x v="426"/>
    <s v="Tjk Renda Imobiliária FII"/>
    <x v="3"/>
    <s v="-"/>
    <x v="3"/>
  </r>
  <r>
    <x v="427"/>
    <s v="Itaú Tempus FII"/>
    <x v="4"/>
    <s v="-"/>
    <x v="3"/>
  </r>
  <r>
    <x v="428"/>
    <s v="Rbr Top Offices FI Imobiliário Responsabilidade Li"/>
    <x v="2"/>
    <s v="-"/>
    <x v="3"/>
  </r>
  <r>
    <x v="429"/>
    <s v="Tordesilhas Ei FII"/>
    <x v="4"/>
    <n v="1.2244897959000001"/>
    <x v="3"/>
  </r>
  <r>
    <x v="430"/>
    <s v="FII Tellus Rio Bravo Renda Log"/>
    <x v="7"/>
    <n v="9.9925823885000007"/>
    <x v="3"/>
  </r>
  <r>
    <x v="431"/>
    <s v="Torre Norte FII"/>
    <x v="2"/>
    <n v="3.7011081552"/>
    <x v="3"/>
  </r>
  <r>
    <x v="432"/>
    <s v="Trx Real Estate II FII"/>
    <x v="3"/>
    <n v="9.8512557911999998"/>
    <x v="3"/>
  </r>
  <r>
    <x v="433"/>
    <s v="Trx Real Estate II FII"/>
    <x v="3"/>
    <s v="-"/>
    <x v="3"/>
  </r>
  <r>
    <x v="434"/>
    <s v="Trx Real Estate FII"/>
    <x v="3"/>
    <n v="10.437710437"/>
    <x v="3"/>
  </r>
  <r>
    <x v="435"/>
    <s v="Trx Hedge Fund FI Imobiliário - Responsabilidade L"/>
    <x v="5"/>
    <s v="-"/>
    <x v="3"/>
  </r>
  <r>
    <x v="436"/>
    <s v="Tishman Speyer Renda Corp FII"/>
    <x v="2"/>
    <n v="11.056581985999999"/>
    <x v="3"/>
  </r>
  <r>
    <x v="437"/>
    <s v="Tishman Speyer Renda Corp FII"/>
    <x v="2"/>
    <s v="-"/>
    <x v="3"/>
  </r>
  <r>
    <x v="438"/>
    <s v="Transinc Fundo de Invest. Imob"/>
    <x v="3"/>
    <s v="-"/>
    <x v="3"/>
  </r>
  <r>
    <x v="439"/>
    <s v="Tivio Renda Imobiliária FI Imobiliário Responsabil"/>
    <x v="3"/>
    <n v="12.816268621000001"/>
    <x v="3"/>
  </r>
  <r>
    <x v="440"/>
    <s v="Urca Hedge Fund Estratégia Imobiliária FII Resp Li"/>
    <x v="4"/>
    <s v="-"/>
    <x v="3"/>
  </r>
  <r>
    <x v="441"/>
    <s v="Urca Prime Renda FII"/>
    <x v="1"/>
    <n v="14.836319952"/>
    <x v="3"/>
  </r>
  <r>
    <x v="442"/>
    <s v="Vectis Juros Real FII"/>
    <x v="1"/>
    <n v="12.434364875"/>
    <x v="3"/>
  </r>
  <r>
    <x v="443"/>
    <s v="Vinci Credit Securities FII"/>
    <x v="1"/>
    <n v="13.456169737"/>
    <x v="3"/>
  </r>
  <r>
    <x v="444"/>
    <s v="Vectis Renda Residencial FII"/>
    <x v="6"/>
    <n v="11.396402581"/>
    <x v="3"/>
  </r>
  <r>
    <x v="445"/>
    <s v="FII Vereda"/>
    <x v="3"/>
    <s v="-"/>
    <x v="3"/>
  </r>
  <r>
    <x v="446"/>
    <s v="Valora Hedge Fund FII"/>
    <x v="3"/>
    <n v="13.856068743"/>
    <x v="3"/>
  </r>
  <r>
    <x v="447"/>
    <s v="Valora Cri Infra II FI Imobiliá"/>
    <x v="4"/>
    <s v="-"/>
    <x v="3"/>
  </r>
  <r>
    <x v="448"/>
    <s v="Valora Cri Indice de Preco FII"/>
    <x v="1"/>
    <n v="12.419974391"/>
    <x v="3"/>
  </r>
  <r>
    <x v="449"/>
    <s v="Valora Cri CDI FII"/>
    <x v="1"/>
    <n v="14.720812182"/>
    <x v="3"/>
  </r>
  <r>
    <x v="450"/>
    <s v="Valora Cri CDI FII"/>
    <x v="1"/>
    <s v="-"/>
    <x v="3"/>
  </r>
  <r>
    <x v="451"/>
    <s v="Valora Renda Imobiliária FII Resp Limitada-Única"/>
    <x v="4"/>
    <s v="-"/>
    <x v="3"/>
  </r>
  <r>
    <x v="452"/>
    <s v="Valora Renda Imobiliária FII Resp Limitada-Única"/>
    <x v="4"/>
    <s v="-"/>
    <x v="3"/>
  </r>
  <r>
    <x v="453"/>
    <s v="Vic Desenvolvimento Vintage 20/21 FII"/>
    <x v="6"/>
    <s v="-"/>
    <x v="3"/>
  </r>
  <r>
    <x v="454"/>
    <s v="Vinci Instr Finan FII - FII"/>
    <x v="1"/>
    <n v="11.696750902"/>
    <x v="3"/>
  </r>
  <r>
    <x v="455"/>
    <s v="FII Vinci Logistica"/>
    <x v="7"/>
    <n v="8.1124659881000003"/>
    <x v="3"/>
  </r>
  <r>
    <x v="456"/>
    <s v="Vinci Offices FII"/>
    <x v="3"/>
    <n v="7.8290308928999996"/>
    <x v="3"/>
  </r>
  <r>
    <x v="457"/>
    <s v="Vinci Shop Centers FII - FII"/>
    <x v="3"/>
    <n v="9.9364145392999994"/>
    <x v="3"/>
  </r>
  <r>
    <x v="458"/>
    <s v="Vinci Imoveis Urbanos FII"/>
    <x v="4"/>
    <n v="11.009174312000001"/>
    <x v="3"/>
  </r>
  <r>
    <x v="459"/>
    <s v="FII Jfdcam"/>
    <x v="4"/>
    <s v="-"/>
    <x v="3"/>
  </r>
  <r>
    <x v="460"/>
    <s v="Vector Lajes FII"/>
    <x v="3"/>
    <s v="-"/>
    <x v="3"/>
  </r>
  <r>
    <x v="461"/>
    <s v="Tivio Securities FI Imobiliário"/>
    <x v="1"/>
    <n v="14.243795085"/>
    <x v="3"/>
  </r>
  <r>
    <x v="462"/>
    <s v="FII Polo Shopping Indaiatuba"/>
    <x v="0"/>
    <s v="-"/>
    <x v="3"/>
  </r>
  <r>
    <x v="463"/>
    <s v="Fator Verita Fundo de Investim"/>
    <x v="1"/>
    <n v="11.502614230000001"/>
    <x v="3"/>
  </r>
  <r>
    <x v="464"/>
    <s v="Fator Veritá Multiestratégia FI"/>
    <x v="3"/>
    <s v="-"/>
    <x v="3"/>
  </r>
  <r>
    <x v="465"/>
    <s v="Fator Veritá Multiestratégia FI"/>
    <x v="3"/>
    <s v="-"/>
    <x v="3"/>
  </r>
  <r>
    <x v="466"/>
    <s v="FII Votorantim Shopping"/>
    <x v="0"/>
    <n v="12.337662336999999"/>
    <x v="3"/>
  </r>
  <r>
    <x v="467"/>
    <s v="Versalhes Recebíveis Imobiliár"/>
    <x v="1"/>
    <n v="5.8305830583000002"/>
    <x v="3"/>
  </r>
  <r>
    <x v="468"/>
    <s v="FII Logística"/>
    <x v="7"/>
    <n v="11.341318657"/>
    <x v="3"/>
  </r>
  <r>
    <x v="469"/>
    <s v="FI Imobiliario Plus"/>
    <x v="3"/>
    <s v="-"/>
    <x v="3"/>
  </r>
  <r>
    <x v="470"/>
    <s v="V2 Edificios Corporativos FII"/>
    <x v="3"/>
    <n v="0"/>
    <x v="3"/>
  </r>
  <r>
    <x v="471"/>
    <s v="V2 Edificios Corporativos FII"/>
    <x v="3"/>
    <s v="-"/>
    <x v="3"/>
  </r>
  <r>
    <x v="472"/>
    <s v="V2 Recebíveis Imob FII"/>
    <x v="1"/>
    <n v="11.679560843999999"/>
    <x v="3"/>
  </r>
  <r>
    <x v="473"/>
    <s v="V2 Mult Renda FI Imobiliário Responsabilidade Limi"/>
    <x v="3"/>
    <n v="7.8028109885000001"/>
    <x v="3"/>
  </r>
  <r>
    <x v="474"/>
    <s v="V2 Renda Imobiliária FII"/>
    <x v="3"/>
    <s v="-"/>
    <x v="3"/>
  </r>
  <r>
    <x v="475"/>
    <s v="Genesis Multiestrategia FII"/>
    <x v="4"/>
    <n v="0"/>
    <x v="3"/>
  </r>
  <r>
    <x v="476"/>
    <s v="Whg Real Estate FII"/>
    <x v="3"/>
    <n v="14.102564102000001"/>
    <x v="3"/>
  </r>
  <r>
    <x v="477"/>
    <s v="Whg Real Estate FII"/>
    <x v="3"/>
    <s v="-"/>
    <x v="3"/>
  </r>
  <r>
    <x v="478"/>
    <s v="Shopping West Plaza FII"/>
    <x v="0"/>
    <n v="6.7040498442000001"/>
    <x v="3"/>
  </r>
  <r>
    <x v="479"/>
    <s v="Warren Securities FII - FII-Sub"/>
    <x v="1"/>
    <n v="12.96262166"/>
    <x v="3"/>
  </r>
  <r>
    <x v="480"/>
    <s v="FII Ourinvest Rei"/>
    <x v="3"/>
    <n v="8.2146710608000006"/>
    <x v="3"/>
  </r>
  <r>
    <x v="481"/>
    <s v="FII Ourinvest Rei"/>
    <x v="3"/>
    <s v="-"/>
    <x v="3"/>
  </r>
  <r>
    <x v="482"/>
    <s v="R Cap 1810 Fundo de Fundos FII"/>
    <x v="4"/>
    <s v="-"/>
    <x v="3"/>
  </r>
  <r>
    <x v="483"/>
    <s v="Xp Cred Imob - FII"/>
    <x v="1"/>
    <n v="13.578254933"/>
    <x v="3"/>
  </r>
  <r>
    <x v="484"/>
    <s v="Xp Corporate Macae FII"/>
    <x v="2"/>
    <n v="8.2919914953999996"/>
    <x v="3"/>
  </r>
  <r>
    <x v="485"/>
    <s v="Xp Industrial FII"/>
    <x v="4"/>
    <n v="10.539149282"/>
    <x v="3"/>
  </r>
  <r>
    <x v="486"/>
    <s v="FII Xp Log"/>
    <x v="7"/>
    <n v="9.2942851332000007"/>
    <x v="3"/>
  </r>
  <r>
    <x v="487"/>
    <s v="Xp Malls FI"/>
    <x v="0"/>
    <n v="10.441053511"/>
    <x v="3"/>
  </r>
  <r>
    <x v="488"/>
    <s v="Xp Malls FI"/>
    <x v="0"/>
    <s v="-"/>
    <x v="3"/>
  </r>
  <r>
    <x v="489"/>
    <s v="FII Xp Properties"/>
    <x v="3"/>
    <n v="5.0062578223000003"/>
    <x v="3"/>
  </r>
  <r>
    <x v="490"/>
    <s v="Xp Selection FII"/>
    <x v="1"/>
    <n v="12.109530771999999"/>
    <x v="3"/>
  </r>
  <r>
    <x v="491"/>
    <s v="Hedge Yees Habitações Econômicas FI Imobiliário de"/>
    <x v="6"/>
    <s v="-"/>
    <x v="3"/>
  </r>
  <r>
    <x v="492"/>
    <s v="Yuca FI Imobiliário Responsabilidade Limitada"/>
    <x v="6"/>
    <s v="-"/>
    <x v="3"/>
  </r>
  <r>
    <x v="493"/>
    <s v="FII Zagros Multiestratégia"/>
    <x v="3"/>
    <s v="-"/>
    <x v="3"/>
  </r>
  <r>
    <x v="494"/>
    <s v="FII Zagros Multiestratégia"/>
    <x v="3"/>
    <s v="-"/>
    <x v="3"/>
  </r>
  <r>
    <x v="495"/>
    <s v="Zavit Crédito Imobiliário FII"/>
    <x v="1"/>
    <s v="-"/>
    <x v="3"/>
  </r>
  <r>
    <x v="496"/>
    <s v="Zavit Crédito Imobiliário FII"/>
    <x v="1"/>
    <s v="-"/>
    <x v="3"/>
  </r>
  <r>
    <x v="497"/>
    <s v="Zavit Real Estate Fund FII"/>
    <x v="3"/>
    <n v="10.489043498999999"/>
    <x v="3"/>
  </r>
  <r>
    <x v="498"/>
    <s v="Zion Capital FII"/>
    <x v="4"/>
    <n v="0"/>
    <x v="3"/>
  </r>
  <r>
    <x v="0"/>
    <s v="FII Fortaleza"/>
    <x v="0"/>
    <n v="10.266049739"/>
    <x v="4"/>
  </r>
  <r>
    <x v="1"/>
    <s v="Af Invest Cri FII Rec Imob"/>
    <x v="1"/>
    <n v="11.4"/>
    <x v="4"/>
  </r>
  <r>
    <x v="2"/>
    <s v="Autonomy Edifícios Corporativos FI Imobiliário - F"/>
    <x v="2"/>
    <n v="14.817391303999999"/>
    <x v="4"/>
  </r>
  <r>
    <x v="3"/>
    <s v="Aj Malls FII"/>
    <x v="1"/>
    <n v="8.6764462810000005"/>
    <x v="4"/>
  </r>
  <r>
    <x v="4"/>
    <s v="Torre Almirante FII"/>
    <x v="2"/>
    <n v="3.0822915879999999"/>
    <x v="4"/>
  </r>
  <r>
    <x v="5"/>
    <s v="Alianza Crédito FII"/>
    <x v="1"/>
    <n v="13.753045008000001"/>
    <x v="4"/>
  </r>
  <r>
    <x v="6"/>
    <s v="Alianza Crédito FII"/>
    <x v="1"/>
    <s v="-"/>
    <x v="4"/>
  </r>
  <r>
    <x v="7"/>
    <s v="Alianza Multiestratégia FII"/>
    <x v="1"/>
    <n v="12.014432096"/>
    <x v="4"/>
  </r>
  <r>
    <x v="8"/>
    <s v="Alianza Trust Renda Imob FII"/>
    <x v="3"/>
    <n v="7.7834853221999998"/>
    <x v="4"/>
  </r>
  <r>
    <x v="9"/>
    <s v="Alianza Titulos Imobiliarios FII"/>
    <x v="1"/>
    <n v="3.7935603550999999"/>
    <x v="4"/>
  </r>
  <r>
    <x v="10"/>
    <s v="Ancar Ic FII"/>
    <x v="0"/>
    <n v="7.5249452418000002"/>
    <x v="4"/>
  </r>
  <r>
    <x v="11"/>
    <s v="Navi Residencial FII"/>
    <x v="1"/>
    <n v="11.145510835"/>
    <x v="4"/>
  </r>
  <r>
    <x v="12"/>
    <s v="Apex Malls FII"/>
    <x v="1"/>
    <n v="6.4177054082999998"/>
    <x v="4"/>
  </r>
  <r>
    <x v="13"/>
    <s v="Apex Malls FII"/>
    <x v="1"/>
    <s v="-"/>
    <x v="4"/>
  </r>
  <r>
    <x v="14"/>
    <s v="Apex Realty FII Resp Limitada"/>
    <x v="1"/>
    <s v="-"/>
    <x v="4"/>
  </r>
  <r>
    <x v="15"/>
    <s v="Aroeira 333 Renda Log FII"/>
    <x v="4"/>
    <n v="5.2204258956"/>
    <x v="4"/>
  </r>
  <r>
    <x v="16"/>
    <s v="Open K Recebiveis FII"/>
    <x v="1"/>
    <n v="13.140311804"/>
    <x v="4"/>
  </r>
  <r>
    <x v="17"/>
    <s v="Open K Recebiveis FII"/>
    <x v="5"/>
    <s v="-"/>
    <x v="4"/>
  </r>
  <r>
    <x v="18"/>
    <s v="ARX Dover Recebíveis FII"/>
    <x v="4"/>
    <n v="12.808497343999999"/>
    <x v="4"/>
  </r>
  <r>
    <x v="19"/>
    <s v="Asa Metropolis FII"/>
    <x v="4"/>
    <n v="0"/>
    <x v="4"/>
  </r>
  <r>
    <x v="20"/>
    <s v="Asa Retrofits I FII FII"/>
    <x v="1"/>
    <s v="-"/>
    <x v="4"/>
  </r>
  <r>
    <x v="21"/>
    <s v="Haz FII"/>
    <x v="1"/>
    <s v="-"/>
    <x v="4"/>
  </r>
  <r>
    <x v="22"/>
    <s v="Hedge Atrium Shopping Santo An"/>
    <x v="0"/>
    <n v="2.2181818182000002"/>
    <x v="4"/>
  </r>
  <r>
    <x v="23"/>
    <s v="Alianza Urban Hub Renda FII"/>
    <x v="3"/>
    <s v="-"/>
    <x v="4"/>
  </r>
  <r>
    <x v="24"/>
    <s v="Az Quest Panorama Crédito Estruturado FII Resp Lim"/>
    <x v="1"/>
    <s v="-"/>
    <x v="4"/>
  </r>
  <r>
    <x v="25"/>
    <s v="Az Quest Panorama Logística FII - Resp Limitada-Ún"/>
    <x v="1"/>
    <s v="-"/>
    <x v="4"/>
  </r>
  <r>
    <x v="26"/>
    <s v="FII Vbi Rend Imob I - FII"/>
    <x v="1"/>
    <n v="11.510324839999999"/>
    <x v="4"/>
  </r>
  <r>
    <x v="27"/>
    <s v="FII BB Progressivo"/>
    <x v="1"/>
    <n v="23.699983066000001"/>
    <x v="4"/>
  </r>
  <r>
    <x v="28"/>
    <s v="FII BB Fof"/>
    <x v="1"/>
    <n v="10.751349106999999"/>
    <x v="4"/>
  </r>
  <r>
    <x v="29"/>
    <s v="BB Premium Malls FI Imobiliário"/>
    <x v="1"/>
    <s v="-"/>
    <x v="4"/>
  </r>
  <r>
    <x v="30"/>
    <s v="BB Recebiveis Imobiliarios - FII"/>
    <x v="1"/>
    <s v="-"/>
    <x v="4"/>
  </r>
  <r>
    <x v="31"/>
    <s v="FII BB Renda Corporativa"/>
    <x v="1"/>
    <n v="11.518143240000001"/>
    <x v="4"/>
  </r>
  <r>
    <x v="32"/>
    <s v="Bradesco Carteira Imobiliaria Ativa"/>
    <x v="1"/>
    <n v="10.028125302999999"/>
    <x v="4"/>
  </r>
  <r>
    <x v="33"/>
    <s v="Banestes Recebiveis Imob FII"/>
    <x v="1"/>
    <n v="12.572743267"/>
    <x v="4"/>
  </r>
  <r>
    <x v="34"/>
    <s v="Bgr B32 FI Imobiliário"/>
    <x v="1"/>
    <s v="-"/>
    <x v="4"/>
  </r>
  <r>
    <x v="35"/>
    <s v="Brio Credito Estruturado - FII"/>
    <x v="1"/>
    <n v="9.4291937207000007"/>
    <x v="4"/>
  </r>
  <r>
    <x v="36"/>
    <s v="Brio Multiestratégia - FII"/>
    <x v="1"/>
    <n v="13.556771545"/>
    <x v="4"/>
  </r>
  <r>
    <x v="37"/>
    <s v="Brio Real Estate IV - FII"/>
    <x v="1"/>
    <s v="-"/>
    <x v="4"/>
  </r>
  <r>
    <x v="38"/>
    <s v="Brio Real Estate V FI Imobiliário"/>
    <x v="5"/>
    <s v="-"/>
    <x v="4"/>
  </r>
  <r>
    <x v="39"/>
    <s v="Catuaí Vbi Triple A FII"/>
    <x v="2"/>
    <n v="4.1575821367000003"/>
    <x v="4"/>
  </r>
  <r>
    <x v="40"/>
    <s v="Bluemacaw Logística Fundo de I"/>
    <x v="1"/>
    <n v="11.421568626999999"/>
    <x v="4"/>
  </r>
  <r>
    <x v="41"/>
    <s v="Bluemacaw Logística Fundo de I"/>
    <x v="1"/>
    <s v="-"/>
    <x v="4"/>
  </r>
  <r>
    <x v="42"/>
    <s v="Vbi Office Fund II - FII"/>
    <x v="2"/>
    <n v="7.6613482822999996"/>
    <x v="4"/>
  </r>
  <r>
    <x v="43"/>
    <s v="Bluecap Log FII"/>
    <x v="1"/>
    <s v="-"/>
    <x v="4"/>
  </r>
  <r>
    <x v="44"/>
    <s v="Bluecap Log FII"/>
    <x v="1"/>
    <s v="-"/>
    <x v="4"/>
  </r>
  <r>
    <x v="45"/>
    <s v="FI Imobiliário Macam Shopping"/>
    <x v="0"/>
    <s v="-"/>
    <x v="4"/>
  </r>
  <r>
    <x v="46"/>
    <s v="FII - Blue Recebíveis Imobiliá"/>
    <x v="1"/>
    <n v="8.4897959184000005"/>
    <x v="4"/>
  </r>
  <r>
    <x v="47"/>
    <s v="FII Brasilio Machado"/>
    <x v="1"/>
    <s v="-"/>
    <x v="4"/>
  </r>
  <r>
    <x v="48"/>
    <s v="FII Brasilio Machado"/>
    <x v="1"/>
    <s v="-"/>
    <x v="4"/>
  </r>
  <r>
    <x v="49"/>
    <s v="Bm Brascan Lajes Corporativas FII"/>
    <x v="2"/>
    <n v="8.1367041198999992"/>
    <x v="4"/>
  </r>
  <r>
    <x v="50"/>
    <s v="Banrisul Novas Fronteiras - FII"/>
    <x v="1"/>
    <n v="13.498340101"/>
    <x v="4"/>
  </r>
  <r>
    <x v="51"/>
    <s v="FI Imobiliario Brasil Plural A"/>
    <x v="1"/>
    <n v="10.469722693"/>
    <x v="4"/>
  </r>
  <r>
    <x v="52"/>
    <s v="FI Imobiliario BTG Pa"/>
    <x v="6"/>
    <n v="12.822916665999999"/>
    <x v="4"/>
  </r>
  <r>
    <x v="53"/>
    <s v="Bresco Logística FI Imobiliário"/>
    <x v="7"/>
    <n v="8.6274509804000008"/>
    <x v="4"/>
  </r>
  <r>
    <x v="54"/>
    <s v="BTG Pactual Corporate Office Fund FII"/>
    <x v="1"/>
    <n v="9.6627318718000001"/>
    <x v="4"/>
  </r>
  <r>
    <x v="55"/>
    <s v="FII BR Hoteis"/>
    <x v="1"/>
    <s v="-"/>
    <x v="4"/>
  </r>
  <r>
    <x v="56"/>
    <s v="FII Brio Real Estate II"/>
    <x v="1"/>
    <n v="31.626184774999999"/>
    <x v="4"/>
  </r>
  <r>
    <x v="57"/>
    <s v="Brio Real Estate III FII"/>
    <x v="1"/>
    <n v="30.507976107000001"/>
    <x v="4"/>
  </r>
  <r>
    <x v="58"/>
    <s v="Brix FI Imobiliário - Responsabilidade Limitada"/>
    <x v="1"/>
    <s v="-"/>
    <x v="4"/>
  </r>
  <r>
    <x v="59"/>
    <s v="Brix FI Imobiliário - Responsabilidade Limitada"/>
    <x v="1"/>
    <s v="-"/>
    <x v="4"/>
  </r>
  <r>
    <x v="60"/>
    <s v="Brix FI Imobiliário - Responsabilidade Limitada"/>
    <x v="1"/>
    <s v="-"/>
    <x v="4"/>
  </r>
  <r>
    <x v="61"/>
    <s v="Brpr Corporate Offices FII"/>
    <x v="1"/>
    <n v="9.6871454139999997"/>
    <x v="4"/>
  </r>
  <r>
    <x v="62"/>
    <s v="FII BTG Pactual Agro Logística"/>
    <x v="1"/>
    <n v="11.732124874"/>
    <x v="4"/>
  </r>
  <r>
    <x v="63"/>
    <s v="FII BTG Pactual Crédito Imobil"/>
    <x v="1"/>
    <n v="11.148036253000001"/>
    <x v="4"/>
  </r>
  <r>
    <x v="64"/>
    <s v="BTG Pactual Re Hf FII FII Resp Limitada"/>
    <x v="1"/>
    <s v="-"/>
    <x v="4"/>
  </r>
  <r>
    <x v="65"/>
    <s v="BTG Hotéis FII FII Senior"/>
    <x v="1"/>
    <n v="8.8021223361000001"/>
    <x v="4"/>
  </r>
  <r>
    <x v="66"/>
    <s v="BTG Pactual Logistica FII"/>
    <x v="1"/>
    <n v="8.9246173101000004"/>
    <x v="4"/>
  </r>
  <r>
    <x v="67"/>
    <s v="Barra Malls FI Imobiliário"/>
    <x v="1"/>
    <n v="9.8881640261000001"/>
    <x v="4"/>
  </r>
  <r>
    <x v="68"/>
    <s v="FII BTG Pactual Terras Agrícol"/>
    <x v="1"/>
    <n v="6.0150375939999998"/>
    <x v="4"/>
  </r>
  <r>
    <x v="69"/>
    <s v="Btsp I FII"/>
    <x v="7"/>
    <n v="8.0738595220999994"/>
    <x v="4"/>
  </r>
  <r>
    <x v="70"/>
    <s v="Btsp II FII"/>
    <x v="1"/>
    <s v="-"/>
    <x v="4"/>
  </r>
  <r>
    <x v="71"/>
    <s v="Btsp II FII"/>
    <x v="1"/>
    <s v="-"/>
    <x v="4"/>
  </r>
  <r>
    <x v="72"/>
    <s v="Btowers FII"/>
    <x v="4"/>
    <n v="6.9547715548999998"/>
    <x v="4"/>
  </r>
  <r>
    <x v="73"/>
    <s v="BTG Pactual You Inc. Desenv Imob FII Resp Limitada"/>
    <x v="5"/>
    <s v="-"/>
    <x v="4"/>
  </r>
  <r>
    <x v="74"/>
    <s v="FI Imobiliario Brasil"/>
    <x v="1"/>
    <n v="45952.380952"/>
    <x v="4"/>
  </r>
  <r>
    <x v="75"/>
    <s v="Cartesia Recebíveis Imob - FII"/>
    <x v="1"/>
    <n v="16.134751773000001"/>
    <x v="4"/>
  </r>
  <r>
    <x v="76"/>
    <s v="Brazilian Graveyard FII"/>
    <x v="1"/>
    <n v="0"/>
    <x v="4"/>
  </r>
  <r>
    <x v="77"/>
    <s v="Castello Branco Office Park FII Responsabilidade L"/>
    <x v="2"/>
    <n v="3.6420722135000001"/>
    <x v="4"/>
  </r>
  <r>
    <x v="78"/>
    <s v="FII Canuma Capital Mult"/>
    <x v="1"/>
    <n v="9.3518518518999993"/>
    <x v="4"/>
  </r>
  <r>
    <x v="79"/>
    <s v="Rbr Cri - FII"/>
    <x v="1"/>
    <s v="-"/>
    <x v="4"/>
  </r>
  <r>
    <x v="80"/>
    <s v="Canuma Capital Renda Varejo FII Resp Limitada"/>
    <x v="1"/>
    <s v="-"/>
    <x v="4"/>
  </r>
  <r>
    <x v="81"/>
    <s v="Cenu - FII"/>
    <x v="1"/>
    <s v="-"/>
    <x v="4"/>
  </r>
  <r>
    <x v="82"/>
    <s v="Ceo Cyrela Commercial Properties FII"/>
    <x v="4"/>
    <n v="11.452427069000001"/>
    <x v="4"/>
  </r>
  <r>
    <x v="83"/>
    <s v="Cf2 FI Imobiliário"/>
    <x v="1"/>
    <n v="29.792360259999999"/>
    <x v="4"/>
  </r>
  <r>
    <x v="84"/>
    <s v="Cf3 FI Imob"/>
    <x v="1"/>
    <n v="10.821256038"/>
    <x v="4"/>
  </r>
  <r>
    <x v="85"/>
    <s v="Cidade Jardim Continental Towe"/>
    <x v="1"/>
    <n v="2.3449863329"/>
    <x v="4"/>
  </r>
  <r>
    <x v="86"/>
    <s v="Clave Índices de Preços FII"/>
    <x v="1"/>
    <n v="11.82"/>
    <x v="4"/>
  </r>
  <r>
    <x v="87"/>
    <s v="Cenesp FII"/>
    <x v="1"/>
    <n v="4.9390568349999997"/>
    <x v="4"/>
  </r>
  <r>
    <x v="88"/>
    <s v="Capitania Reit Fof - FII"/>
    <x v="4"/>
    <n v="9.2857142856999992"/>
    <x v="4"/>
  </r>
  <r>
    <x v="89"/>
    <s v="Capitânia Logística FII"/>
    <x v="7"/>
    <s v="-"/>
    <x v="4"/>
  </r>
  <r>
    <x v="90"/>
    <s v="Capitânia Office FII FII Resp Limitada"/>
    <x v="2"/>
    <n v="9.2875825242999994"/>
    <x v="4"/>
  </r>
  <r>
    <x v="91"/>
    <s v="Capitânia Office FII FII Resp Limitada"/>
    <x v="1"/>
    <s v="-"/>
    <x v="4"/>
  </r>
  <r>
    <x v="92"/>
    <s v="Capitânia Shoppings FI Imobiliário - Responsabilid"/>
    <x v="1"/>
    <n v="11.007428881999999"/>
    <x v="4"/>
  </r>
  <r>
    <x v="93"/>
    <s v="Capitania Securities II FII"/>
    <x v="1"/>
    <n v="10.553592460999999"/>
    <x v="4"/>
  </r>
  <r>
    <x v="94"/>
    <s v="Hbc II FII"/>
    <x v="1"/>
    <n v="9.8027397349999994"/>
    <x v="4"/>
  </r>
  <r>
    <x v="95"/>
    <s v="Hbc II FII"/>
    <x v="1"/>
    <s v="-"/>
    <x v="4"/>
  </r>
  <r>
    <x v="96"/>
    <s v="Caixa Rio Bravo Fundo de FII I"/>
    <x v="1"/>
    <n v="9.6698420984000002"/>
    <x v="4"/>
  </r>
  <r>
    <x v="97"/>
    <s v="Fdo Abc Plaza Imobiliario"/>
    <x v="1"/>
    <n v="0"/>
    <x v="4"/>
  </r>
  <r>
    <x v="98"/>
    <s v="FII Vbi Cri"/>
    <x v="5"/>
    <n v="12.095639943"/>
    <x v="4"/>
  </r>
  <r>
    <x v="99"/>
    <s v="FI Imobiliá"/>
    <x v="4"/>
    <n v="10.417445482"/>
    <x v="4"/>
  </r>
  <r>
    <x v="100"/>
    <s v="FII Caixa Cedae"/>
    <x v="1"/>
    <n v="11.441486458"/>
    <x v="4"/>
  </r>
  <r>
    <x v="101"/>
    <s v="FII Caixa Carteira Imobiliária-1"/>
    <x v="1"/>
    <n v="10.665110851"/>
    <x v="4"/>
  </r>
  <r>
    <x v="102"/>
    <s v="FI Imobiliá"/>
    <x v="1"/>
    <n v="10.157948433"/>
    <x v="4"/>
  </r>
  <r>
    <x v="103"/>
    <s v="Caixa Rio Bravo Fundo de FII"/>
    <x v="1"/>
    <n v="8.8014981274000004"/>
    <x v="4"/>
  </r>
  <r>
    <x v="104"/>
    <s v="FII Caixa Seq Logistica Renda"/>
    <x v="7"/>
    <n v="9.8108398437000002"/>
    <x v="4"/>
  </r>
  <r>
    <x v="105"/>
    <s v="Cyrela Crédito - FII"/>
    <x v="1"/>
    <n v="12.874870734"/>
    <x v="4"/>
  </r>
  <r>
    <x v="106"/>
    <s v="Cyrela Desenvolvimento Logísti"/>
    <x v="1"/>
    <s v="-"/>
    <x v="4"/>
  </r>
  <r>
    <x v="107"/>
    <s v="Dama FII Resp Limitada-Unica"/>
    <x v="4"/>
    <s v="-"/>
    <x v="4"/>
  </r>
  <r>
    <x v="108"/>
    <s v="Dama FII Resp Limitada-Unica"/>
    <x v="1"/>
    <s v="-"/>
    <x v="4"/>
  </r>
  <r>
    <x v="109"/>
    <s v="FII Diamante"/>
    <x v="1"/>
    <n v="0.32854013048000003"/>
    <x v="4"/>
  </r>
  <r>
    <x v="110"/>
    <s v="Devant Recebíveis Imobiliários"/>
    <x v="1"/>
    <n v="14.166666665999999"/>
    <x v="4"/>
  </r>
  <r>
    <x v="111"/>
    <s v="Dovel FI Imobiliário - Responsabilidade Limitada"/>
    <x v="1"/>
    <s v="-"/>
    <x v="4"/>
  </r>
  <r>
    <x v="112"/>
    <s v="Devant Properties FII"/>
    <x v="1"/>
    <n v="7.6506765068"/>
    <x v="4"/>
  </r>
  <r>
    <x v="113"/>
    <s v="FII Multigestao Renda Comercia"/>
    <x v="1"/>
    <n v="17.549032175000001"/>
    <x v="4"/>
  </r>
  <r>
    <x v="114"/>
    <s v="FII - Devant Fof Imobiliários"/>
    <x v="1"/>
    <n v="10.205314009"/>
    <x v="4"/>
  </r>
  <r>
    <x v="115"/>
    <s v="Speciale Real Est Dev FII"/>
    <x v="1"/>
    <s v="-"/>
    <x v="4"/>
  </r>
  <r>
    <x v="116"/>
    <s v="Speciale Real Estate Development II FII Resp Limit"/>
    <x v="1"/>
    <s v="-"/>
    <x v="4"/>
  </r>
  <r>
    <x v="117"/>
    <s v="FII Edificio Ourinvest"/>
    <x v="1"/>
    <n v="10.537453293"/>
    <x v="4"/>
  </r>
  <r>
    <x v="118"/>
    <s v="Edificio Galeria FII"/>
    <x v="2"/>
    <n v="4.0933802753000004"/>
    <x v="4"/>
  </r>
  <r>
    <x v="119"/>
    <s v="FII de Desenv de Escritorios Boutique Resp Limitad"/>
    <x v="2"/>
    <s v="-"/>
    <x v="4"/>
  </r>
  <r>
    <x v="120"/>
    <s v="Energy Resort Fundo de Investi"/>
    <x v="1"/>
    <n v="0"/>
    <x v="4"/>
  </r>
  <r>
    <x v="121"/>
    <s v="Eldorado FII"/>
    <x v="1"/>
    <s v="-"/>
    <x v="4"/>
  </r>
  <r>
    <x v="122"/>
    <s v="Emet Mult FII Resp Limitada"/>
    <x v="1"/>
    <s v="-"/>
    <x v="4"/>
  </r>
  <r>
    <x v="123"/>
    <s v="Eqi Recebíveis Imobiliários FII"/>
    <x v="6"/>
    <n v="11.431339506"/>
    <x v="4"/>
  </r>
  <r>
    <x v="124"/>
    <s v="Estoque Residencial e Comercia Senior"/>
    <x v="1"/>
    <s v="-"/>
    <x v="4"/>
  </r>
  <r>
    <x v="125"/>
    <s v="Estoque Residencial e Comercia Subordinada Mezanin"/>
    <x v="1"/>
    <s v="-"/>
    <x v="4"/>
  </r>
  <r>
    <x v="126"/>
    <s v="Europa 105 - FII"/>
    <x v="1"/>
    <n v="8.0733944954000005"/>
    <x v="4"/>
  </r>
  <r>
    <x v="127"/>
    <s v="FII Europar"/>
    <x v="1"/>
    <n v="9.0923746574000006"/>
    <x v="4"/>
  </r>
  <r>
    <x v="128"/>
    <s v="Exes FII"/>
    <x v="1"/>
    <n v="12.403889641999999"/>
    <x v="4"/>
  </r>
  <r>
    <x v="129"/>
    <s v="Anhanguera Educacional FII"/>
    <x v="1"/>
    <n v="11.931753279"/>
    <x v="4"/>
  </r>
  <r>
    <x v="130"/>
    <s v="Edificio Almirante Barroso FII"/>
    <x v="1"/>
    <n v="0"/>
    <x v="4"/>
  </r>
  <r>
    <x v="131"/>
    <s v="FI Imobiliário Athena"/>
    <x v="1"/>
    <n v="11.086956520999999"/>
    <x v="4"/>
  </r>
  <r>
    <x v="132"/>
    <s v="FI Imobiliário - FII"/>
    <x v="4"/>
    <n v="8.6779526694999998"/>
    <x v="4"/>
  </r>
  <r>
    <x v="133"/>
    <s v="General Shopping Ativo e Renda"/>
    <x v="1"/>
    <n v="8.5253456220999997"/>
    <x v="4"/>
  </r>
  <r>
    <x v="134"/>
    <s v="FII Industrial do Brasil"/>
    <x v="1"/>
    <n v="8.3123181377000002"/>
    <x v="4"/>
  </r>
  <r>
    <x v="135"/>
    <s v="Rb Capital Renda I FII"/>
    <x v="1"/>
    <n v="9.9560083353"/>
    <x v="4"/>
  </r>
  <r>
    <x v="136"/>
    <s v="Infra Real Estate FII"/>
    <x v="1"/>
    <s v="-"/>
    <x v="4"/>
  </r>
  <r>
    <x v="137"/>
    <s v="FI Imobiliário Sc 401"/>
    <x v="1"/>
    <n v="7.2923076922999996"/>
    <x v="4"/>
  </r>
  <r>
    <x v="138"/>
    <s v="FII São Domingos"/>
    <x v="2"/>
    <s v="-"/>
    <x v="4"/>
  </r>
  <r>
    <x v="139"/>
    <s v="Vida Nova - FII"/>
    <x v="4"/>
    <n v="0"/>
    <x v="4"/>
  </r>
  <r>
    <x v="140"/>
    <s v="Faria Lima Cap Rec Imobi I FII"/>
    <x v="1"/>
    <n v="14.079124057"/>
    <x v="4"/>
  </r>
  <r>
    <x v="141"/>
    <s v="Faria Lima Cap Rec Imobi I FII"/>
    <x v="2"/>
    <s v="-"/>
    <x v="4"/>
  </r>
  <r>
    <x v="142"/>
    <s v="Vbi Tr Faria Lima 4440 FII"/>
    <x v="2"/>
    <s v="-"/>
    <x v="4"/>
  </r>
  <r>
    <x v="143"/>
    <s v="Continental Square Faeria Lima"/>
    <x v="1"/>
    <n v="8.5746025134000003"/>
    <x v="4"/>
  </r>
  <r>
    <x v="144"/>
    <s v="Floriano FII"/>
    <x v="1"/>
    <s v="-"/>
    <x v="4"/>
  </r>
  <r>
    <x v="145"/>
    <s v="Hedge Floripa Shopping FII"/>
    <x v="1"/>
    <n v="8.1802164611000006"/>
    <x v="4"/>
  </r>
  <r>
    <x v="146"/>
    <s v="FII Memorial Office"/>
    <x v="1"/>
    <n v="1.6982133381"/>
    <x v="4"/>
  </r>
  <r>
    <x v="147"/>
    <s v="FII Projeto Agua Branca"/>
    <x v="4"/>
    <n v="5.5148166749999996"/>
    <x v="4"/>
  </r>
  <r>
    <x v="148"/>
    <s v="FII Pedra Negra Renda Imobiliária"/>
    <x v="1"/>
    <n v="1.5634183613999999"/>
    <x v="4"/>
  </r>
  <r>
    <x v="149"/>
    <s v="FII Pedra Negra Renda Imobiliária"/>
    <x v="1"/>
    <s v="-"/>
    <x v="4"/>
  </r>
  <r>
    <x v="150"/>
    <s v="Opportunity FII"/>
    <x v="4"/>
    <n v="3.1695234704000002"/>
    <x v="4"/>
  </r>
  <r>
    <x v="151"/>
    <s v="Opportunity FII"/>
    <x v="1"/>
    <s v="-"/>
    <x v="4"/>
  </r>
  <r>
    <x v="152"/>
    <s v="FII Via Parque Shopping - FII"/>
    <x v="1"/>
    <n v="5.8740642888999997"/>
    <x v="4"/>
  </r>
  <r>
    <x v="153"/>
    <s v="FII Guardian Mult Imob I"/>
    <x v="1"/>
    <n v="11.991199118999999"/>
    <x v="4"/>
  </r>
  <r>
    <x v="154"/>
    <s v="FII Guardian Logística"/>
    <x v="1"/>
    <n v="11.343993084999999"/>
    <x v="4"/>
  </r>
  <r>
    <x v="155"/>
    <s v="FII Guardian Logística"/>
    <x v="1"/>
    <s v="-"/>
    <x v="4"/>
  </r>
  <r>
    <x v="156"/>
    <s v="Galapagos Desenvolvimento Logístico FII Responsabi"/>
    <x v="1"/>
    <s v="-"/>
    <x v="4"/>
  </r>
  <r>
    <x v="157"/>
    <s v="Galapagos Fundo de Fundos FII"/>
    <x v="1"/>
    <s v="-"/>
    <x v="4"/>
  </r>
  <r>
    <x v="158"/>
    <s v="Galapagos Special Oport FII"/>
    <x v="1"/>
    <s v="-"/>
    <x v="4"/>
  </r>
  <r>
    <x v="159"/>
    <s v="Galapagos Rec Imob - FII"/>
    <x v="1"/>
    <n v="12.270852428"/>
    <x v="4"/>
  </r>
  <r>
    <x v="160"/>
    <s v="FII General Severiano"/>
    <x v="4"/>
    <s v="-"/>
    <x v="4"/>
  </r>
  <r>
    <x v="161"/>
    <s v="Ggr Covepi Renda FII"/>
    <x v="7"/>
    <n v="9.8090965073999996"/>
    <x v="4"/>
  </r>
  <r>
    <x v="162"/>
    <s v="Ggr Covepi Renda FII"/>
    <x v="1"/>
    <s v="-"/>
    <x v="4"/>
  </r>
  <r>
    <x v="163"/>
    <s v="Genial Logística FII"/>
    <x v="7"/>
    <n v="9.5762582223999999"/>
    <x v="4"/>
  </r>
  <r>
    <x v="164"/>
    <s v="Galapagos Feeder Logistico Fun de Inv Imo Resp Lim"/>
    <x v="7"/>
    <s v="-"/>
    <x v="4"/>
  </r>
  <r>
    <x v="165"/>
    <s v="Icatu Vanguarda Gru Log FII Resp Limitada-Única"/>
    <x v="7"/>
    <s v="-"/>
    <x v="4"/>
  </r>
  <r>
    <x v="166"/>
    <s v="General Shopping e Outlets do"/>
    <x v="0"/>
    <n v="0"/>
    <x v="4"/>
  </r>
  <r>
    <x v="167"/>
    <s v="General Shopping e Outlets do"/>
    <x v="0"/>
    <s v="-"/>
    <x v="4"/>
  </r>
  <r>
    <x v="168"/>
    <s v="FII Green Towers"/>
    <x v="2"/>
    <n v="10.984936268"/>
    <x v="4"/>
  </r>
  <r>
    <x v="169"/>
    <s v="Gazit Malls FI Imobiliário"/>
    <x v="0"/>
    <s v="-"/>
    <x v="4"/>
  </r>
  <r>
    <x v="170"/>
    <s v="Hedge AAA FII"/>
    <x v="2"/>
    <n v="3.8928012519999999"/>
    <x v="4"/>
  </r>
  <r>
    <x v="171"/>
    <s v="Habitat II - FII"/>
    <x v="1"/>
    <n v="13.530326594"/>
    <x v="4"/>
  </r>
  <r>
    <x v="172"/>
    <s v="FII Hbc Renda Urbana"/>
    <x v="4"/>
    <n v="8.8789018280000001"/>
    <x v="4"/>
  </r>
  <r>
    <x v="173"/>
    <s v="Hectare Recebíveis High Grade"/>
    <x v="4"/>
    <n v="11.473962930000001"/>
    <x v="4"/>
  </r>
  <r>
    <x v="174"/>
    <s v="Hospital da Criança FII"/>
    <x v="8"/>
    <n v="10.628657124"/>
    <x v="4"/>
  </r>
  <r>
    <x v="175"/>
    <s v="Hectare Desen Stud Housing FII"/>
    <x v="4"/>
    <n v="0"/>
    <x v="4"/>
  </r>
  <r>
    <x v="176"/>
    <s v="Hectare Desen Stud Housing FII"/>
    <x v="4"/>
    <s v="-"/>
    <x v="4"/>
  </r>
  <r>
    <x v="177"/>
    <s v="Hectare Ce FII"/>
    <x v="1"/>
    <n v="10.486568676999999"/>
    <x v="4"/>
  </r>
  <r>
    <x v="178"/>
    <s v="Hedge Desenvolvimento Logístic"/>
    <x v="7"/>
    <s v="-"/>
    <x v="4"/>
  </r>
  <r>
    <x v="179"/>
    <s v="Hedge Paladin Design Offices F"/>
    <x v="2"/>
    <s v="-"/>
    <x v="4"/>
  </r>
  <r>
    <x v="180"/>
    <s v="Hedge Top Fofii 3 FII"/>
    <x v="1"/>
    <n v="9.3360211667000002"/>
    <x v="4"/>
  </r>
  <r>
    <x v="181"/>
    <s v="Hedge Top Fofii 3 FII"/>
    <x v="1"/>
    <s v="-"/>
    <x v="4"/>
  </r>
  <r>
    <x v="182"/>
    <s v="Hedge Brasil Logístico Industrial FII de Resp Limi"/>
    <x v="7"/>
    <s v="-"/>
    <x v="4"/>
  </r>
  <r>
    <x v="183"/>
    <s v="Hedge Brasil Logístico Industrial FII de Resp Limi"/>
    <x v="7"/>
    <s v="-"/>
    <x v="4"/>
  </r>
  <r>
    <x v="184"/>
    <s v="Hedge Brasil Shopping FII"/>
    <x v="0"/>
    <n v="8.9617486338999992"/>
    <x v="4"/>
  </r>
  <r>
    <x v="185"/>
    <s v="Hedge Brasil Shopping FII"/>
    <x v="0"/>
    <s v="-"/>
    <x v="4"/>
  </r>
  <r>
    <x v="186"/>
    <s v="Pátria Recebíveis Imobiliários FII Responsabilidad"/>
    <x v="1"/>
    <n v="10.996926623"/>
    <x v="4"/>
  </r>
  <r>
    <x v="187"/>
    <s v="Patria Imobiliario Fof FII Resp Limitada"/>
    <x v="1"/>
    <n v="9.6275071633000007"/>
    <x v="4"/>
  </r>
  <r>
    <x v="188"/>
    <s v="Hgi Créditos Imobiliários FII"/>
    <x v="1"/>
    <n v="10.72905357"/>
    <x v="4"/>
  </r>
  <r>
    <x v="189"/>
    <s v="Pátria Log FI Imobiliário Respo"/>
    <x v="7"/>
    <n v="8.2043632296000002"/>
    <x v="4"/>
  </r>
  <r>
    <x v="190"/>
    <s v="Patria Prime Offices FII Resp Limitada"/>
    <x v="2"/>
    <n v="52.648406692999998"/>
    <x v="4"/>
  </r>
  <r>
    <x v="191"/>
    <s v="Pátria Escritórios FII Responsabilidade Limitada"/>
    <x v="2"/>
    <n v="7.9587660122999999"/>
    <x v="4"/>
  </r>
  <r>
    <x v="192"/>
    <s v="Pátria Renda Urbana FII Resp Ltda"/>
    <x v="3"/>
    <n v="8.8235294117999992"/>
    <x v="4"/>
  </r>
  <r>
    <x v="193"/>
    <s v="Hire Log I - FII"/>
    <x v="3"/>
    <n v="16.458442059999999"/>
    <x v="4"/>
  </r>
  <r>
    <x v="194"/>
    <s v="Hedge Logistica FII"/>
    <x v="7"/>
    <n v="6.4239577216999999"/>
    <x v="4"/>
  </r>
  <r>
    <x v="195"/>
    <s v="Hedge Office Income Fundo de I"/>
    <x v="2"/>
    <n v="2.4945770065000001"/>
    <x v="4"/>
  </r>
  <r>
    <x v="196"/>
    <s v="FII Housi"/>
    <x v="3"/>
    <n v="10.059282768999999"/>
    <x v="4"/>
  </r>
  <r>
    <x v="197"/>
    <s v="Hedge Sh Parque Dom Pedro FII"/>
    <x v="0"/>
    <n v="7.2652501714"/>
    <x v="4"/>
  </r>
  <r>
    <x v="198"/>
    <s v="Hedge Realty Development FII"/>
    <x v="3"/>
    <n v="0"/>
    <x v="4"/>
  </r>
  <r>
    <x v="199"/>
    <s v="Hedge Recebíveis Imobiliários"/>
    <x v="1"/>
    <n v="10.848791455000001"/>
    <x v="4"/>
  </r>
  <r>
    <x v="200"/>
    <s v="Hire Residencial I FII"/>
    <x v="6"/>
    <s v="-"/>
    <x v="4"/>
  </r>
  <r>
    <x v="201"/>
    <s v="Hsi Ativos Financeiros - FII"/>
    <x v="1"/>
    <n v="12.173811742"/>
    <x v="4"/>
  </r>
  <r>
    <x v="202"/>
    <s v="Hsi Logística FII"/>
    <x v="7"/>
    <n v="9.0834697218000002"/>
    <x v="4"/>
  </r>
  <r>
    <x v="203"/>
    <s v="Hsi Malls FI Imobilia"/>
    <x v="0"/>
    <n v="9.9176997603999997"/>
    <x v="4"/>
  </r>
  <r>
    <x v="204"/>
    <s v="Hsi Renda Imobiliaria FII"/>
    <x v="3"/>
    <n v="9.1176470587999994"/>
    <x v="4"/>
  </r>
  <r>
    <x v="205"/>
    <s v="Hotel Maxinvest FII"/>
    <x v="9"/>
    <n v="13.512978861000001"/>
    <x v="4"/>
  </r>
  <r>
    <x v="206"/>
    <s v="Hotel Maxinvest FII"/>
    <x v="9"/>
    <s v="-"/>
    <x v="4"/>
  </r>
  <r>
    <x v="207"/>
    <s v="FI Imobiliá"/>
    <x v="8"/>
    <n v="0.20411950269000001"/>
    <x v="4"/>
  </r>
  <r>
    <x v="208"/>
    <s v="FII Hospital Unimed Sul Capixaba"/>
    <x v="8"/>
    <n v="9.2590968873000001"/>
    <x v="4"/>
  </r>
  <r>
    <x v="209"/>
    <s v="Husi FI Imo"/>
    <x v="8"/>
    <n v="8.2299932031999994"/>
    <x v="4"/>
  </r>
  <r>
    <x v="210"/>
    <s v="Cl Única Resp Limitada Invista Brazilian Business"/>
    <x v="7"/>
    <s v="-"/>
    <x v="4"/>
  </r>
  <r>
    <x v="211"/>
    <s v="Cl Única Resp Limitada Invista Brazilian Business"/>
    <x v="7"/>
    <s v="-"/>
    <x v="4"/>
  </r>
  <r>
    <x v="212"/>
    <s v="FII de Cri Integral Brei"/>
    <x v="1"/>
    <n v="13.000251699"/>
    <x v="4"/>
  </r>
  <r>
    <x v="213"/>
    <s v="Ícone - FI Imobiliário Responsa"/>
    <x v="6"/>
    <s v="-"/>
    <x v="4"/>
  </r>
  <r>
    <x v="214"/>
    <s v="Itaú Crédito Imobiliário IPCA FII"/>
    <x v="1"/>
    <s v="-"/>
    <x v="4"/>
  </r>
  <r>
    <x v="215"/>
    <s v="FII de Unidades Autônomas"/>
    <x v="3"/>
    <n v="5.5043488649999999"/>
    <x v="4"/>
  </r>
  <r>
    <x v="216"/>
    <s v="FII de Unidades Autônomas II"/>
    <x v="3"/>
    <n v="4.5837595485999998"/>
    <x v="4"/>
  </r>
  <r>
    <x v="217"/>
    <s v="FI Imobiliário de Unidades Autô"/>
    <x v="6"/>
    <n v="11.933883009000001"/>
    <x v="4"/>
  </r>
  <r>
    <x v="218"/>
    <s v="Inter Desenvolvimento FII Responsabilidade Limitad"/>
    <x v="6"/>
    <s v="-"/>
    <x v="4"/>
  </r>
  <r>
    <x v="219"/>
    <s v="Inter Desenvolvimento FII Responsabilidade Limitad"/>
    <x v="6"/>
    <s v="-"/>
    <x v="4"/>
  </r>
  <r>
    <x v="220"/>
    <s v="Inter Logístico FI Imobiliário"/>
    <x v="7"/>
    <n v="9.9932705248999998"/>
    <x v="4"/>
  </r>
  <r>
    <x v="221"/>
    <s v="Inter Residence FI Imobiliário"/>
    <x v="6"/>
    <n v="8.2424242424000003"/>
    <x v="4"/>
  </r>
  <r>
    <x v="222"/>
    <s v="Iridium Recebiveis Imobiliario"/>
    <x v="1"/>
    <n v="11.073170730999999"/>
    <x v="4"/>
  </r>
  <r>
    <x v="223"/>
    <s v="Iridium FI"/>
    <x v="3"/>
    <n v="11.412722766"/>
    <x v="4"/>
  </r>
  <r>
    <x v="224"/>
    <s v="Invista Scj FII Senior"/>
    <x v="1"/>
    <s v="-"/>
    <x v="4"/>
  </r>
  <r>
    <x v="225"/>
    <s v="Invista Scj FII Subordinada"/>
    <x v="1"/>
    <s v="-"/>
    <x v="4"/>
  </r>
  <r>
    <x v="226"/>
    <s v="Itip FII"/>
    <x v="1"/>
    <n v="10.878990934000001"/>
    <x v="4"/>
  </r>
  <r>
    <x v="227"/>
    <s v="Itit FII"/>
    <x v="1"/>
    <n v="9.7612452182999991"/>
    <x v="4"/>
  </r>
  <r>
    <x v="228"/>
    <s v="Itaú Total Return FII"/>
    <x v="1"/>
    <s v="-"/>
    <x v="4"/>
  </r>
  <r>
    <x v="229"/>
    <s v="Icatu Vanguarda Cred Imob FII Resp Limitada-Única"/>
    <x v="4"/>
    <s v="-"/>
    <x v="4"/>
  </r>
  <r>
    <x v="230"/>
    <s v="Jasc Renda Var Essen FII - FII"/>
    <x v="3"/>
    <n v="7.0062451210000001"/>
    <x v="4"/>
  </r>
  <r>
    <x v="231"/>
    <s v="Jbfo Fof FI-Cotação U"/>
    <x v="1"/>
    <s v="-"/>
    <x v="4"/>
  </r>
  <r>
    <x v="232"/>
    <s v="JHSF Cap Cidade Jardim FII"/>
    <x v="1"/>
    <n v="3.8157192301"/>
    <x v="4"/>
  </r>
  <r>
    <x v="233"/>
    <s v="Fof JHSF Capital Inst FII"/>
    <x v="1"/>
    <s v="-"/>
    <x v="4"/>
  </r>
  <r>
    <x v="234"/>
    <s v="Jfl Living FII"/>
    <x v="6"/>
    <n v="9.9619978284999995"/>
    <x v="4"/>
  </r>
  <r>
    <x v="235"/>
    <s v="Jpp Capital Receb. Imob. FII"/>
    <x v="1"/>
    <n v="12.925242614"/>
    <x v="4"/>
  </r>
  <r>
    <x v="236"/>
    <s v="Jpp Capital FI. Imo"/>
    <x v="3"/>
    <s v="-"/>
    <x v="4"/>
  </r>
  <r>
    <x v="237"/>
    <s v="Js Ativos Financeiros Fundo de"/>
    <x v="1"/>
    <n v="11.601714341999999"/>
    <x v="4"/>
  </r>
  <r>
    <x v="238"/>
    <s v="Js Recebíveis Imobiliários FI I"/>
    <x v="1"/>
    <s v="-"/>
    <x v="4"/>
  </r>
  <r>
    <x v="239"/>
    <s v="Js Real Estate Multigestão-FII"/>
    <x v="3"/>
    <n v="7.6407506702000001"/>
    <x v="4"/>
  </r>
  <r>
    <x v="240"/>
    <s v="Jt Prev FII Desenvolvimento Habitacional-Única"/>
    <x v="6"/>
    <s v="-"/>
    <x v="4"/>
  </r>
  <r>
    <x v="241"/>
    <s v="Kinea Creditas FII"/>
    <x v="1"/>
    <n v="11.394750386"/>
    <x v="4"/>
  </r>
  <r>
    <x v="242"/>
    <s v="Even II Kinea Fundo de Investi"/>
    <x v="6"/>
    <n v="2.8070350582999999"/>
    <x v="4"/>
  </r>
  <r>
    <x v="243"/>
    <s v="Kinea Fênix FI Imobiliário Resp"/>
    <x v="1"/>
    <s v="-"/>
    <x v="4"/>
  </r>
  <r>
    <x v="244"/>
    <s v="Fundo de FI Imobiliário Kinea"/>
    <x v="1"/>
    <n v="9.8409748038"/>
    <x v="4"/>
  </r>
  <r>
    <x v="245"/>
    <s v="Kilima FIC de Fundos Imobiliários Suno 30 Responsa"/>
    <x v="1"/>
    <n v="10.151515151"/>
    <x v="4"/>
  </r>
  <r>
    <x v="246"/>
    <s v="Kilima Volkano Recebíveis Imobiliários FI Imobiliá"/>
    <x v="1"/>
    <n v="13.415178571"/>
    <x v="4"/>
  </r>
  <r>
    <x v="247"/>
    <s v="Kinea Rendimentos Imobiliários Fundo de Investimen"/>
    <x v="1"/>
    <n v="11.418618153000001"/>
    <x v="4"/>
  </r>
  <r>
    <x v="248"/>
    <s v="Kinea Rendimentos Imobiliários Fundo de Investimen"/>
    <x v="1"/>
    <s v="-"/>
    <x v="4"/>
  </r>
  <r>
    <x v="249"/>
    <s v="Kinea Hedge Fund FII - Resp Limitada"/>
    <x v="3"/>
    <n v="10.24838832"/>
    <x v="4"/>
  </r>
  <r>
    <x v="250"/>
    <s v="Kinea High Yield Cri FII"/>
    <x v="4"/>
    <n v="12.811735941"/>
    <x v="4"/>
  </r>
  <r>
    <x v="251"/>
    <s v="Kinea Indices de Preços FI Imob"/>
    <x v="1"/>
    <n v="10.852140898"/>
    <x v="4"/>
  </r>
  <r>
    <x v="252"/>
    <s v="Kinea II Real Estate Equity"/>
    <x v="6"/>
    <n v="0"/>
    <x v="4"/>
  </r>
  <r>
    <x v="253"/>
    <s v="Kinea Renda Imobiliária FII FI"/>
    <x v="4"/>
    <n v="7.2948328267000004"/>
    <x v="4"/>
  </r>
  <r>
    <x v="254"/>
    <s v="Kinea Securities FI Imobiliário"/>
    <x v="1"/>
    <n v="11.147902868999999"/>
    <x v="4"/>
  </r>
  <r>
    <x v="255"/>
    <s v="Kinea Unique Hy CDI FII"/>
    <x v="1"/>
    <n v="12.541806019999999"/>
    <x v="4"/>
  </r>
  <r>
    <x v="256"/>
    <s v="Kinea Oportunidades Real Estate FII - Resp Limitad"/>
    <x v="4"/>
    <n v="13.456341439999999"/>
    <x v="4"/>
  </r>
  <r>
    <x v="257"/>
    <s v="Legatus Shoppings FII"/>
    <x v="0"/>
    <n v="7.3309100569999996"/>
    <x v="4"/>
  </r>
  <r>
    <x v="258"/>
    <s v="Loft II FII Classe A"/>
    <x v="6"/>
    <n v="0"/>
    <x v="4"/>
  </r>
  <r>
    <x v="259"/>
    <s v="Inter Logístico FI Imobiliário"/>
    <x v="7"/>
    <s v="-"/>
    <x v="4"/>
  </r>
  <r>
    <x v="260"/>
    <s v="Life Capital Partners FII"/>
    <x v="3"/>
    <n v="15.713575335"/>
    <x v="4"/>
  </r>
  <r>
    <x v="261"/>
    <s v="FII Development V1"/>
    <x v="3"/>
    <s v="-"/>
    <x v="4"/>
  </r>
  <r>
    <x v="262"/>
    <s v="Bs2 Allinvestments FII-Subordina"/>
    <x v="3"/>
    <s v="-"/>
    <x v="4"/>
  </r>
  <r>
    <x v="263"/>
    <s v="Lago da Pedra FII"/>
    <x v="6"/>
    <s v="-"/>
    <x v="4"/>
  </r>
  <r>
    <x v="264"/>
    <s v="FII Leblon Realty Desenvolvime"/>
    <x v="3"/>
    <s v="-"/>
    <x v="4"/>
  </r>
  <r>
    <x v="265"/>
    <s v="Leste Riva Equity Preferencial I FII"/>
    <x v="6"/>
    <n v="46.672294442999998"/>
    <x v="4"/>
  </r>
  <r>
    <x v="266"/>
    <s v="Speciale Blue Real Asset FII"/>
    <x v="6"/>
    <s v="-"/>
    <x v="4"/>
  </r>
  <r>
    <x v="267"/>
    <s v="Vbi Logistico FI Imobiliario"/>
    <x v="4"/>
    <n v="9.1818414978000007"/>
    <x v="4"/>
  </r>
  <r>
    <x v="268"/>
    <s v="Genial Malls FII"/>
    <x v="0"/>
    <n v="8.516949152500000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FED61A-150F-41E8-A2CD-EB3D368C67B8}" name="Tabela dinâmica2" cacheId="869" applyNumberFormats="0" applyBorderFormats="0" applyFontFormats="0" applyPatternFormats="0" applyAlignmentFormats="0" applyWidthHeightFormats="1" dataCaption="Valores" showError="1" updatedVersion="8" minRefreshableVersion="3" useAutoFormatting="1" rowGrandTotals="0" colGrandTotals="0" itemPrintTitles="1" createdVersion="8" indent="0" outline="1" outlineData="1" multipleFieldFilters="0" rowHeaderCaption="Ticker">
  <location ref="A4:B22" firstHeaderRow="1" firstDataRow="1" firstDataCol="1" rowPageCount="2" colPageCount="1"/>
  <pivotFields count="5">
    <pivotField axis="axisRow" showAll="0" sortType="descending">
      <items count="570">
        <item x="0"/>
        <item x="1"/>
        <item m="1" x="499"/>
        <item x="2"/>
        <item x="3"/>
        <item x="4"/>
        <item x="7"/>
        <item x="8"/>
        <item x="10"/>
        <item x="11"/>
        <item x="15"/>
        <item x="16"/>
        <item x="17"/>
        <item x="18"/>
        <item m="1" x="500"/>
        <item x="19"/>
        <item m="1" x="501"/>
        <item x="20"/>
        <item x="21"/>
        <item x="22"/>
        <item x="23"/>
        <item x="26"/>
        <item m="1" x="502"/>
        <item x="28"/>
        <item x="30"/>
        <item x="31"/>
        <item m="1" x="503"/>
        <item x="32"/>
        <item x="33"/>
        <item x="35"/>
        <item m="1" x="504"/>
        <item x="36"/>
        <item x="37"/>
        <item x="39"/>
        <item x="40"/>
        <item x="41"/>
        <item x="42"/>
        <item x="46"/>
        <item x="47"/>
        <item x="49"/>
        <item x="50"/>
        <item x="51"/>
        <item x="52"/>
        <item m="1" x="505"/>
        <item m="1" x="506"/>
        <item x="53"/>
        <item m="1" x="507"/>
        <item x="54"/>
        <item x="55"/>
        <item x="56"/>
        <item x="57"/>
        <item m="1" x="508"/>
        <item x="61"/>
        <item x="62"/>
        <item x="63"/>
        <item x="66"/>
        <item m="1" x="509"/>
        <item x="67"/>
        <item x="68"/>
        <item x="69"/>
        <item x="70"/>
        <item x="71"/>
        <item x="72"/>
        <item x="74"/>
        <item m="1" x="510"/>
        <item x="75"/>
        <item x="76"/>
        <item x="77"/>
        <item x="78"/>
        <item m="1" x="511"/>
        <item x="79"/>
        <item x="81"/>
        <item x="82"/>
        <item x="83"/>
        <item x="84"/>
        <item x="85"/>
        <item x="86"/>
        <item x="87"/>
        <item x="88"/>
        <item x="90"/>
        <item x="92"/>
        <item m="1" x="512"/>
        <item x="93"/>
        <item x="96"/>
        <item x="97"/>
        <item m="1" x="513"/>
        <item x="98"/>
        <item x="99"/>
        <item m="1" x="514"/>
        <item x="101"/>
        <item x="102"/>
        <item x="103"/>
        <item x="104"/>
        <item x="105"/>
        <item x="109"/>
        <item x="110"/>
        <item x="111"/>
        <item x="112"/>
        <item x="113"/>
        <item x="114"/>
        <item x="117"/>
        <item x="118"/>
        <item x="120"/>
        <item x="121"/>
        <item x="123"/>
        <item m="1" x="515"/>
        <item x="124"/>
        <item x="125"/>
        <item x="126"/>
        <item x="127"/>
        <item m="1" x="516"/>
        <item m="1" x="517"/>
        <item x="128"/>
        <item x="129"/>
        <item m="1" x="518"/>
        <item m="1" x="519"/>
        <item m="1" x="520"/>
        <item m="1" x="521"/>
        <item m="1" x="522"/>
        <item x="131"/>
        <item m="1" x="523"/>
        <item x="132"/>
        <item x="133"/>
        <item x="134"/>
        <item m="1" x="524"/>
        <item x="136"/>
        <item x="137"/>
        <item x="138"/>
        <item x="139"/>
        <item x="140"/>
        <item x="142"/>
        <item x="143"/>
        <item x="145"/>
        <item x="146"/>
        <item x="147"/>
        <item x="148"/>
        <item x="149"/>
        <item x="150"/>
        <item x="151"/>
        <item x="152"/>
        <item m="1" x="525"/>
        <item x="153"/>
        <item x="154"/>
        <item x="157"/>
        <item x="158"/>
        <item x="159"/>
        <item x="160"/>
        <item x="161"/>
        <item x="162"/>
        <item x="163"/>
        <item x="166"/>
        <item x="167"/>
        <item x="168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1"/>
        <item x="202"/>
        <item x="203"/>
        <item m="1" x="526"/>
        <item x="204"/>
        <item x="205"/>
        <item x="207"/>
        <item x="208"/>
        <item x="209"/>
        <item x="212"/>
        <item x="214"/>
        <item x="215"/>
        <item x="216"/>
        <item x="217"/>
        <item x="222"/>
        <item x="223"/>
        <item x="224"/>
        <item x="225"/>
        <item x="226"/>
        <item x="227"/>
        <item x="230"/>
        <item m="1" x="527"/>
        <item x="231"/>
        <item x="232"/>
        <item x="234"/>
        <item x="235"/>
        <item x="236"/>
        <item x="237"/>
        <item m="1" x="528"/>
        <item x="239"/>
        <item x="240"/>
        <item x="241"/>
        <item x="242"/>
        <item x="244"/>
        <item x="245"/>
        <item x="246"/>
        <item m="1" x="529"/>
        <item x="247"/>
        <item x="249"/>
        <item m="1" x="530"/>
        <item x="250"/>
        <item m="1" x="531"/>
        <item x="251"/>
        <item x="252"/>
        <item x="253"/>
        <item m="1" x="532"/>
        <item x="254"/>
        <item x="255"/>
        <item x="256"/>
        <item x="257"/>
        <item x="258"/>
        <item m="1" x="533"/>
        <item x="259"/>
        <item x="260"/>
        <item m="1" x="534"/>
        <item x="261"/>
        <item x="262"/>
        <item x="263"/>
        <item m="1" x="535"/>
        <item x="265"/>
        <item m="1" x="536"/>
        <item x="267"/>
        <item m="1" x="537"/>
        <item x="268"/>
        <item x="269"/>
        <item x="270"/>
        <item x="271"/>
        <item x="272"/>
        <item x="273"/>
        <item m="1" x="538"/>
        <item x="276"/>
        <item m="1" x="539"/>
        <item x="277"/>
        <item x="278"/>
        <item m="1" x="540"/>
        <item x="279"/>
        <item x="280"/>
        <item x="281"/>
        <item x="282"/>
        <item x="284"/>
        <item x="285"/>
        <item m="1" x="541"/>
        <item x="286"/>
        <item x="287"/>
        <item x="288"/>
        <item x="289"/>
        <item x="290"/>
        <item x="291"/>
        <item x="292"/>
        <item x="293"/>
        <item x="294"/>
        <item x="298"/>
        <item m="1" x="542"/>
        <item x="299"/>
        <item m="1" x="543"/>
        <item m="1" x="544"/>
        <item x="300"/>
        <item x="301"/>
        <item x="302"/>
        <item x="303"/>
        <item m="1" x="545"/>
        <item x="304"/>
        <item x="306"/>
        <item x="307"/>
        <item x="308"/>
        <item x="309"/>
        <item x="310"/>
        <item x="311"/>
        <item x="312"/>
        <item x="313"/>
        <item x="316"/>
        <item x="317"/>
        <item x="318"/>
        <item x="319"/>
        <item x="320"/>
        <item x="321"/>
        <item x="322"/>
        <item m="1" x="546"/>
        <item x="323"/>
        <item x="324"/>
        <item x="327"/>
        <item m="1" x="547"/>
        <item x="328"/>
        <item x="329"/>
        <item x="330"/>
        <item x="331"/>
        <item x="332"/>
        <item m="1" x="548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m="1" x="549"/>
        <item x="344"/>
        <item x="345"/>
        <item m="1" x="550"/>
        <item x="346"/>
        <item x="347"/>
        <item x="348"/>
        <item m="1" x="551"/>
        <item x="349"/>
        <item x="350"/>
        <item x="351"/>
        <item x="352"/>
        <item x="356"/>
        <item x="357"/>
        <item x="358"/>
        <item x="359"/>
        <item x="360"/>
        <item x="363"/>
        <item x="364"/>
        <item x="365"/>
        <item x="366"/>
        <item x="367"/>
        <item x="368"/>
        <item x="369"/>
        <item x="370"/>
        <item x="371"/>
        <item m="1" x="552"/>
        <item x="372"/>
        <item x="373"/>
        <item x="375"/>
        <item m="1" x="553"/>
        <item x="376"/>
        <item x="377"/>
        <item x="380"/>
        <item m="1" x="554"/>
        <item x="384"/>
        <item m="1" x="555"/>
        <item x="386"/>
        <item x="387"/>
        <item x="388"/>
        <item x="389"/>
        <item x="390"/>
        <item x="391"/>
        <item x="392"/>
        <item x="393"/>
        <item x="395"/>
        <item x="396"/>
        <item m="1" x="556"/>
        <item x="397"/>
        <item x="400"/>
        <item x="401"/>
        <item m="1" x="557"/>
        <item x="402"/>
        <item x="404"/>
        <item m="1" x="558"/>
        <item x="405"/>
        <item x="407"/>
        <item m="1" x="559"/>
        <item x="408"/>
        <item x="413"/>
        <item x="414"/>
        <item x="415"/>
        <item m="1" x="560"/>
        <item x="416"/>
        <item x="417"/>
        <item x="418"/>
        <item x="419"/>
        <item x="421"/>
        <item x="423"/>
        <item x="424"/>
        <item m="1" x="561"/>
        <item x="425"/>
        <item x="427"/>
        <item x="429"/>
        <item x="430"/>
        <item m="1" x="562"/>
        <item x="431"/>
        <item x="432"/>
        <item x="433"/>
        <item x="434"/>
        <item m="1" x="563"/>
        <item x="436"/>
        <item x="438"/>
        <item x="439"/>
        <item x="441"/>
        <item x="442"/>
        <item x="443"/>
        <item x="444"/>
        <item x="445"/>
        <item x="446"/>
        <item m="1" x="564"/>
        <item x="447"/>
        <item x="448"/>
        <item x="449"/>
        <item x="453"/>
        <item x="454"/>
        <item x="455"/>
        <item x="456"/>
        <item x="457"/>
        <item m="1" x="565"/>
        <item x="458"/>
        <item x="460"/>
        <item x="461"/>
        <item x="462"/>
        <item x="463"/>
        <item x="464"/>
        <item x="466"/>
        <item x="467"/>
        <item x="468"/>
        <item x="470"/>
        <item x="471"/>
        <item x="472"/>
        <item m="1" x="566"/>
        <item x="473"/>
        <item x="474"/>
        <item x="475"/>
        <item x="476"/>
        <item x="478"/>
        <item m="1" x="567"/>
        <item x="479"/>
        <item x="480"/>
        <item x="482"/>
        <item x="483"/>
        <item x="484"/>
        <item x="485"/>
        <item x="486"/>
        <item m="1" x="568"/>
        <item x="487"/>
        <item x="488"/>
        <item x="489"/>
        <item x="490"/>
        <item x="492"/>
        <item x="497"/>
        <item x="498"/>
        <item x="5"/>
        <item x="6"/>
        <item x="9"/>
        <item x="12"/>
        <item x="13"/>
        <item x="14"/>
        <item x="24"/>
        <item x="25"/>
        <item x="27"/>
        <item x="29"/>
        <item x="34"/>
        <item x="38"/>
        <item x="43"/>
        <item x="44"/>
        <item x="45"/>
        <item x="48"/>
        <item x="58"/>
        <item x="59"/>
        <item x="60"/>
        <item x="64"/>
        <item x="65"/>
        <item x="73"/>
        <item x="80"/>
        <item x="89"/>
        <item x="91"/>
        <item x="94"/>
        <item x="95"/>
        <item x="100"/>
        <item x="106"/>
        <item x="107"/>
        <item x="108"/>
        <item x="115"/>
        <item x="116"/>
        <item x="119"/>
        <item x="122"/>
        <item x="130"/>
        <item x="135"/>
        <item x="141"/>
        <item x="144"/>
        <item x="155"/>
        <item x="156"/>
        <item x="164"/>
        <item x="165"/>
        <item x="169"/>
        <item x="176"/>
        <item x="182"/>
        <item x="183"/>
        <item x="200"/>
        <item x="206"/>
        <item x="210"/>
        <item x="211"/>
        <item x="213"/>
        <item x="218"/>
        <item x="219"/>
        <item x="220"/>
        <item x="221"/>
        <item x="228"/>
        <item x="229"/>
        <item x="233"/>
        <item x="238"/>
        <item x="243"/>
        <item x="248"/>
        <item x="264"/>
        <item x="266"/>
        <item x="274"/>
        <item x="275"/>
        <item x="283"/>
        <item x="295"/>
        <item x="296"/>
        <item x="297"/>
        <item x="305"/>
        <item x="314"/>
        <item x="315"/>
        <item x="325"/>
        <item x="326"/>
        <item x="353"/>
        <item x="354"/>
        <item x="355"/>
        <item x="361"/>
        <item x="362"/>
        <item x="374"/>
        <item x="378"/>
        <item x="379"/>
        <item x="381"/>
        <item x="382"/>
        <item x="383"/>
        <item x="385"/>
        <item x="394"/>
        <item x="398"/>
        <item x="399"/>
        <item x="403"/>
        <item x="406"/>
        <item x="409"/>
        <item x="410"/>
        <item x="411"/>
        <item x="412"/>
        <item x="420"/>
        <item x="422"/>
        <item x="426"/>
        <item x="428"/>
        <item x="435"/>
        <item x="437"/>
        <item x="440"/>
        <item x="450"/>
        <item x="451"/>
        <item x="452"/>
        <item x="459"/>
        <item x="465"/>
        <item x="469"/>
        <item x="477"/>
        <item x="481"/>
        <item x="491"/>
        <item x="493"/>
        <item x="494"/>
        <item x="495"/>
        <item x="49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ame="Escolha um segmento:" axis="axisPage" showAll="0">
      <items count="16">
        <item m="1" x="14"/>
        <item m="1" x="12"/>
        <item x="10"/>
        <item x="5"/>
        <item x="8"/>
        <item x="9"/>
        <item x="2"/>
        <item m="1" x="11"/>
        <item m="1" x="13"/>
        <item x="4"/>
        <item x="6"/>
        <item x="0"/>
        <item x="1"/>
        <item x="3"/>
        <item x="7"/>
        <item t="default"/>
      </items>
    </pivotField>
    <pivotField dataField="1" showAll="0"/>
    <pivotField name="Escolha um ano:" axis="axisPage" showAll="0">
      <items count="7">
        <item m="1" x="5"/>
        <item x="0"/>
        <item x="1"/>
        <item x="2"/>
        <item x="3"/>
        <item x="4"/>
        <item t="default"/>
      </items>
    </pivotField>
  </pivotFields>
  <rowFields count="1">
    <field x="0"/>
  </rowFields>
  <rowItems count="18">
    <i>
      <x v="170"/>
    </i>
    <i>
      <x v="3"/>
    </i>
    <i>
      <x v="152"/>
    </i>
    <i>
      <x v="79"/>
    </i>
    <i>
      <x v="39"/>
    </i>
    <i>
      <x v="171"/>
    </i>
    <i>
      <x v="36"/>
    </i>
    <i>
      <x v="33"/>
    </i>
    <i>
      <x v="101"/>
    </i>
    <i>
      <x v="153"/>
    </i>
    <i>
      <x v="67"/>
    </i>
    <i>
      <x v="5"/>
    </i>
    <i>
      <x v="175"/>
    </i>
    <i>
      <x v="161"/>
    </i>
    <i>
      <x v="486"/>
    </i>
    <i>
      <x v="490"/>
    </i>
    <i>
      <x v="130"/>
    </i>
    <i>
      <x v="127"/>
    </i>
  </rowItems>
  <colItems count="1">
    <i/>
  </colItems>
  <pageFields count="2">
    <pageField fld="2" item="6" hier="-1"/>
    <pageField fld="4" item="5" hier="-1"/>
  </pageFields>
  <dataFields count="1">
    <dataField name="Dividend Yield no período (%)" fld="3" subtotal="average" baseField="0" baseItem="403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49B35D-326A-4598-B333-3EF6325F9161}" name="Tabela1" displayName="Tabela1" ref="A1:E1048576" totalsRowShown="0">
  <autoFilter ref="A1:E1048576" xr:uid="{2349B35D-326A-4598-B333-3EF6325F9161}"/>
  <sortState xmlns:xlrd2="http://schemas.microsoft.com/office/spreadsheetml/2017/richdata2" ref="A24:E1992">
    <sortCondition ref="A1:A1048576"/>
  </sortState>
  <tableColumns count="5">
    <tableColumn id="1" xr3:uid="{942FCDCD-EDB8-4A99-B1C2-454259662744}" name="Código do fundo"/>
    <tableColumn id="2" xr3:uid="{1D6E08DA-06CB-4872-8856-717DF662DFB8}" name="Nome do fundo"/>
    <tableColumn id="3" xr3:uid="{D734A082-D54B-48DE-85CA-A95FCA6DF9D4}" name="Segmento"/>
    <tableColumn id="4" xr3:uid="{589E4C7A-59DD-4B7E-862B-4DCEE388B0F5}" name="Dividend Yield (%)"/>
    <tableColumn id="5" xr3:uid="{CEFE49B8-898F-4DA8-A9D0-16CD5471A288}" name="A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7994F-6457-A142-83A0-D46A7F7420A0}">
  <dimension ref="A1"/>
  <sheetViews>
    <sheetView workbookViewId="0">
      <selection activeCell="P22" sqref="P22"/>
    </sheetView>
  </sheetViews>
  <sheetFormatPr defaultColWidth="10.85546875" defaultRowHeight="14.45"/>
  <cols>
    <col min="1" max="16384" width="10.85546875" style="57"/>
  </cols>
  <sheetData/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H108"/>
  <sheetViews>
    <sheetView showGridLines="0" workbookViewId="0">
      <selection activeCell="E6" sqref="E6"/>
    </sheetView>
  </sheetViews>
  <sheetFormatPr defaultColWidth="8.42578125" defaultRowHeight="15" customHeight="1"/>
  <cols>
    <col min="1" max="1" width="20.140625" style="1" customWidth="1"/>
    <col min="2" max="2" width="20.42578125" style="1" customWidth="1"/>
    <col min="3" max="3" width="19.42578125" style="1" customWidth="1"/>
    <col min="4" max="4" width="21.42578125" style="1" customWidth="1"/>
    <col min="5" max="5" width="21" style="1" customWidth="1"/>
    <col min="6" max="6" width="21.42578125" style="1" customWidth="1"/>
    <col min="7" max="7" width="23" style="1" customWidth="1"/>
    <col min="8" max="8" width="14.42578125" style="1" customWidth="1"/>
    <col min="9" max="16384" width="8.42578125" style="1"/>
  </cols>
  <sheetData>
    <row r="1" spans="1:8" s="8" customFormat="1" ht="41.25" customHeight="1">
      <c r="A1" s="7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7" t="s">
        <v>7</v>
      </c>
    </row>
    <row r="2" spans="1:8" ht="15" customHeight="1">
      <c r="A2" s="3" t="s">
        <v>8</v>
      </c>
      <c r="B2" s="3" t="str">
        <f>IFERROR(AVERAGEIF('Retorno dividendos 2018-2023 an'!$C:$C,'Retorno dividendos por segmento'!$A2,'Retorno dividendos 2018-2023 an'!D:D),"-")</f>
        <v>-</v>
      </c>
      <c r="C2" s="3" t="str">
        <f>IFERROR(AVERAGEIF('Retorno dividendos 2018-2023 an'!$C:$C,'Retorno dividendos por segmento'!$A2,'Retorno dividendos 2018-2023 an'!E:E),"-")</f>
        <v>-</v>
      </c>
      <c r="D2" s="3" t="str">
        <f>IFERROR(AVERAGEIF('Retorno dividendos 2018-2023 an'!$C:$C,'Retorno dividendos por segmento'!$A2,'Retorno dividendos 2018-2023 an'!F:F),"-")</f>
        <v>-</v>
      </c>
      <c r="E2" s="3" t="str">
        <f>IFERROR(AVERAGEIF('Retorno dividendos 2018-2023 an'!$C:$C,'Retorno dividendos por segmento'!$A2,'Retorno dividendos 2018-2023 an'!G:G),"-")</f>
        <v>-</v>
      </c>
      <c r="F2" s="3" t="str">
        <f>IFERROR(AVERAGEIF('Retorno dividendos 2018-2023 an'!$C:$C,'Retorno dividendos por segmento'!$A2,'Retorno dividendos 2018-2023 an'!H:H),"-")</f>
        <v>-</v>
      </c>
      <c r="G2" s="3" t="str">
        <f>IFERROR(AVERAGE(B2:F2),"")</f>
        <v/>
      </c>
      <c r="H2" s="4">
        <f>COUNTIF('Retorno dividendos 2018-2023 an'!C:C,'Retorno dividendos por segmento'!A2)</f>
        <v>0</v>
      </c>
    </row>
    <row r="3" spans="1:8" ht="15" customHeight="1">
      <c r="A3" s="2" t="s">
        <v>9</v>
      </c>
      <c r="B3" s="2" t="str">
        <f>IFERROR(AVERAGEIF('Retorno dividendos 2018-2023 an'!$C:$C,'Retorno dividendos por segmento'!$A3,'Retorno dividendos 2018-2023 an'!D:D),"-")</f>
        <v>-</v>
      </c>
      <c r="C3" s="2" t="str">
        <f>IFERROR(AVERAGEIF('Retorno dividendos 2018-2023 an'!$C:$C,'Retorno dividendos por segmento'!$A3,'Retorno dividendos 2018-2023 an'!E:E),"-")</f>
        <v>-</v>
      </c>
      <c r="D3" s="2" t="str">
        <f>IFERROR(AVERAGEIF('Retorno dividendos 2018-2023 an'!$C:$C,'Retorno dividendos por segmento'!$A3,'Retorno dividendos 2018-2023 an'!F:F),"-")</f>
        <v>-</v>
      </c>
      <c r="E3" s="2" t="str">
        <f>IFERROR(AVERAGEIF('Retorno dividendos 2018-2023 an'!$C:$C,'Retorno dividendos por segmento'!$A3,'Retorno dividendos 2018-2023 an'!G:G),"-")</f>
        <v>-</v>
      </c>
      <c r="F3" s="2" t="str">
        <f>IFERROR(AVERAGEIF('Retorno dividendos 2018-2023 an'!$C:$C,'Retorno dividendos por segmento'!$A3,'Retorno dividendos 2018-2023 an'!H:H),"-")</f>
        <v>-</v>
      </c>
      <c r="G3" s="2" t="str">
        <f>IFERROR(AVERAGE(B3:F3),"")</f>
        <v/>
      </c>
      <c r="H3" s="5">
        <f>COUNTIF('Retorno dividendos 2018-2023 an'!C:C,'Retorno dividendos por segmento'!A3)</f>
        <v>0</v>
      </c>
    </row>
    <row r="4" spans="1:8" ht="15" customHeight="1">
      <c r="A4" s="3" t="s">
        <v>10</v>
      </c>
      <c r="B4" s="3" t="str">
        <f>IFERROR(AVERAGEIF('Retorno dividendos 2018-2023 an'!$C:$C,'Retorno dividendos por segmento'!$A4,'Retorno dividendos 2018-2023 an'!D:D),"-")</f>
        <v>-</v>
      </c>
      <c r="C4" s="3" t="str">
        <f>IFERROR(AVERAGEIF('Retorno dividendos 2018-2023 an'!$C:$C,'Retorno dividendos por segmento'!$A4,'Retorno dividendos 2018-2023 an'!E:E),"-")</f>
        <v>-</v>
      </c>
      <c r="D4" s="3" t="str">
        <f>IFERROR(AVERAGEIF('Retorno dividendos 2018-2023 an'!$C:$C,'Retorno dividendos por segmento'!$A4,'Retorno dividendos 2018-2023 an'!F:F),"-")</f>
        <v>-</v>
      </c>
      <c r="E4" s="3" t="str">
        <f>IFERROR(AVERAGEIF('Retorno dividendos 2018-2023 an'!$C:$C,'Retorno dividendos por segmento'!$A4,'Retorno dividendos 2018-2023 an'!G:G),"-")</f>
        <v>-</v>
      </c>
      <c r="F4" s="3" t="str">
        <f>IFERROR(AVERAGEIF('Retorno dividendos 2018-2023 an'!$C:$C,'Retorno dividendos por segmento'!$A4,'Retorno dividendos 2018-2023 an'!H:H),"-")</f>
        <v>-</v>
      </c>
      <c r="G4" s="3" t="str">
        <f>IFERROR(AVERAGE(B4:F4),"")</f>
        <v/>
      </c>
      <c r="H4" s="4">
        <f>COUNTIF('Retorno dividendos 2018-2023 an'!C:C,'Retorno dividendos por segmento'!A4)</f>
        <v>0</v>
      </c>
    </row>
    <row r="5" spans="1:8" ht="15" customHeight="1">
      <c r="A5" s="2" t="s">
        <v>11</v>
      </c>
      <c r="B5" s="2" t="str">
        <f>IFERROR(AVERAGEIF('Retorno dividendos 2018-2023 an'!$C:$C,'Retorno dividendos por segmento'!$A5,'Retorno dividendos 2018-2023 an'!D:D),"-")</f>
        <v>-</v>
      </c>
      <c r="C5" s="2" t="str">
        <f>IFERROR(AVERAGEIF('Retorno dividendos 2018-2023 an'!$C:$C,'Retorno dividendos por segmento'!$A5,'Retorno dividendos 2018-2023 an'!E:E),"-")</f>
        <v>-</v>
      </c>
      <c r="D5" s="2" t="str">
        <f>IFERROR(AVERAGEIF('Retorno dividendos 2018-2023 an'!$C:$C,'Retorno dividendos por segmento'!$A5,'Retorno dividendos 2018-2023 an'!F:F),"-")</f>
        <v>-</v>
      </c>
      <c r="E5" s="2" t="str">
        <f>IFERROR(AVERAGEIF('Retorno dividendos 2018-2023 an'!$C:$C,'Retorno dividendos por segmento'!$A5,'Retorno dividendos 2018-2023 an'!G:G),"-")</f>
        <v>-</v>
      </c>
      <c r="F5" s="2" t="str">
        <f>IFERROR(AVERAGEIF('Retorno dividendos 2018-2023 an'!$C:$C,'Retorno dividendos por segmento'!$A5,'Retorno dividendos 2018-2023 an'!H:H),"-")</f>
        <v>-</v>
      </c>
      <c r="G5" s="2" t="str">
        <f>IFERROR(AVERAGE(B5:F5),"")</f>
        <v/>
      </c>
      <c r="H5" s="5">
        <f>COUNTIF('Retorno dividendos 2018-2023 an'!C:C,'Retorno dividendos por segmento'!A5)</f>
        <v>0</v>
      </c>
    </row>
    <row r="6" spans="1:8" ht="15" customHeight="1">
      <c r="A6" s="3" t="s">
        <v>12</v>
      </c>
      <c r="B6" s="3" t="str">
        <f>IFERROR(AVERAGEIF('Retorno dividendos 2018-2023 an'!$C:$C,'Retorno dividendos por segmento'!$A6,'Retorno dividendos 2018-2023 an'!D:D),"-")</f>
        <v>-</v>
      </c>
      <c r="C6" s="3" t="str">
        <f>IFERROR(AVERAGEIF('Retorno dividendos 2018-2023 an'!$C:$C,'Retorno dividendos por segmento'!$A6,'Retorno dividendos 2018-2023 an'!E:E),"-")</f>
        <v>-</v>
      </c>
      <c r="D6" s="3" t="str">
        <f>IFERROR(AVERAGEIF('Retorno dividendos 2018-2023 an'!$C:$C,'Retorno dividendos por segmento'!$A6,'Retorno dividendos 2018-2023 an'!F:F),"-")</f>
        <v>-</v>
      </c>
      <c r="E6" s="3" t="str">
        <f>IFERROR(AVERAGEIF('Retorno dividendos 2018-2023 an'!$C:$C,'Retorno dividendos por segmento'!$A6,'Retorno dividendos 2018-2023 an'!G:G),"-")</f>
        <v>-</v>
      </c>
      <c r="F6" s="3" t="str">
        <f>IFERROR(AVERAGEIF('Retorno dividendos 2018-2023 an'!$C:$C,'Retorno dividendos por segmento'!$A6,'Retorno dividendos 2018-2023 an'!H:H),"-")</f>
        <v>-</v>
      </c>
      <c r="G6" s="3" t="str">
        <f>IFERROR(AVERAGE(B6:F6),"")</f>
        <v/>
      </c>
      <c r="H6" s="4">
        <f>COUNTIF('Retorno dividendos 2018-2023 an'!C:C,'Retorno dividendos por segmento'!A6)</f>
        <v>0</v>
      </c>
    </row>
    <row r="7" spans="1:8" ht="15" customHeight="1">
      <c r="A7" s="2" t="s">
        <v>13</v>
      </c>
      <c r="B7" s="2" t="str">
        <f>IFERROR(AVERAGEIF('Retorno dividendos 2018-2023 an'!$C:$C,'Retorno dividendos por segmento'!$A7,'Retorno dividendos 2018-2023 an'!D:D),"-")</f>
        <v>-</v>
      </c>
      <c r="C7" s="2" t="str">
        <f>IFERROR(AVERAGEIF('Retorno dividendos 2018-2023 an'!$C:$C,'Retorno dividendos por segmento'!$A7,'Retorno dividendos 2018-2023 an'!E:E),"-")</f>
        <v>-</v>
      </c>
      <c r="D7" s="2" t="str">
        <f>IFERROR(AVERAGEIF('Retorno dividendos 2018-2023 an'!$C:$C,'Retorno dividendos por segmento'!$A7,'Retorno dividendos 2018-2023 an'!F:F),"-")</f>
        <v>-</v>
      </c>
      <c r="E7" s="2" t="str">
        <f>IFERROR(AVERAGEIF('Retorno dividendos 2018-2023 an'!$C:$C,'Retorno dividendos por segmento'!$A7,'Retorno dividendos 2018-2023 an'!G:G),"-")</f>
        <v>-</v>
      </c>
      <c r="F7" s="2" t="str">
        <f>IFERROR(AVERAGEIF('Retorno dividendos 2018-2023 an'!$C:$C,'Retorno dividendos por segmento'!$A7,'Retorno dividendos 2018-2023 an'!H:H),"-")</f>
        <v>-</v>
      </c>
      <c r="G7" s="2" t="e">
        <f t="shared" ref="G7:G13" si="0">AVERAGE(B7:F7)</f>
        <v>#DIV/0!</v>
      </c>
      <c r="H7" s="5">
        <f>COUNTIF('Retorno dividendos 2018-2023 an'!C:C,'Retorno dividendos por segmento'!A7)</f>
        <v>0</v>
      </c>
    </row>
    <row r="8" spans="1:8" ht="15" customHeight="1">
      <c r="A8" s="3" t="s">
        <v>14</v>
      </c>
      <c r="B8" s="3" t="str">
        <f>IFERROR(AVERAGEIF('Retorno dividendos 2018-2023 an'!$C:$C,'Retorno dividendos por segmento'!$A8,'Retorno dividendos 2018-2023 an'!D:D),"-")</f>
        <v>-</v>
      </c>
      <c r="C8" s="3" t="str">
        <f>IFERROR(AVERAGEIF('Retorno dividendos 2018-2023 an'!$C:$C,'Retorno dividendos por segmento'!$A8,'Retorno dividendos 2018-2023 an'!E:E),"-")</f>
        <v>-</v>
      </c>
      <c r="D8" s="3" t="str">
        <f>IFERROR(AVERAGEIF('Retorno dividendos 2018-2023 an'!$C:$C,'Retorno dividendos por segmento'!$A8,'Retorno dividendos 2018-2023 an'!F:F),"-")</f>
        <v>-</v>
      </c>
      <c r="E8" s="3" t="str">
        <f>IFERROR(AVERAGEIF('Retorno dividendos 2018-2023 an'!$C:$C,'Retorno dividendos por segmento'!$A8,'Retorno dividendos 2018-2023 an'!G:G),"-")</f>
        <v>-</v>
      </c>
      <c r="F8" s="3" t="str">
        <f>IFERROR(AVERAGEIF('Retorno dividendos 2018-2023 an'!$C:$C,'Retorno dividendos por segmento'!$A8,'Retorno dividendos 2018-2023 an'!H:H),"-")</f>
        <v>-</v>
      </c>
      <c r="G8" s="3" t="e">
        <f t="shared" si="0"/>
        <v>#DIV/0!</v>
      </c>
      <c r="H8" s="4">
        <f>COUNTIF('Retorno dividendos 2018-2023 an'!C:C,'Retorno dividendos por segmento'!A8)</f>
        <v>0</v>
      </c>
    </row>
    <row r="9" spans="1:8" ht="15" customHeight="1">
      <c r="A9" s="2" t="s">
        <v>15</v>
      </c>
      <c r="B9" s="2" t="str">
        <f>IFERROR(AVERAGEIF('Retorno dividendos 2018-2023 an'!$C:$C,'Retorno dividendos por segmento'!$A9,'Retorno dividendos 2018-2023 an'!D:D),"-")</f>
        <v>-</v>
      </c>
      <c r="C9" s="2" t="str">
        <f>IFERROR(AVERAGEIF('Retorno dividendos 2018-2023 an'!$C:$C,'Retorno dividendos por segmento'!$A9,'Retorno dividendos 2018-2023 an'!E:E),"-")</f>
        <v>-</v>
      </c>
      <c r="D9" s="2" t="str">
        <f>IFERROR(AVERAGEIF('Retorno dividendos 2018-2023 an'!$C:$C,'Retorno dividendos por segmento'!$A9,'Retorno dividendos 2018-2023 an'!F:F),"-")</f>
        <v>-</v>
      </c>
      <c r="E9" s="2" t="str">
        <f>IFERROR(AVERAGEIF('Retorno dividendos 2018-2023 an'!$C:$C,'Retorno dividendos por segmento'!$A9,'Retorno dividendos 2018-2023 an'!G:G),"-")</f>
        <v>-</v>
      </c>
      <c r="F9" s="2" t="str">
        <f>IFERROR(AVERAGEIF('Retorno dividendos 2018-2023 an'!$C:$C,'Retorno dividendos por segmento'!$A9,'Retorno dividendos 2018-2023 an'!H:H),"-")</f>
        <v>-</v>
      </c>
      <c r="G9" s="2">
        <v>0</v>
      </c>
      <c r="H9" s="5">
        <f>COUNTIF('Retorno dividendos 2018-2023 an'!C:C,'Retorno dividendos por segmento'!A9)</f>
        <v>0</v>
      </c>
    </row>
    <row r="10" spans="1:8" ht="15" customHeight="1">
      <c r="A10" s="3" t="s">
        <v>16</v>
      </c>
      <c r="B10" s="3" t="str">
        <f>IFERROR(AVERAGEIF('Retorno dividendos 2018-2023 an'!$C:$C,'Retorno dividendos por segmento'!$A10,'Retorno dividendos 2018-2023 an'!D:D),"-")</f>
        <v>-</v>
      </c>
      <c r="C10" s="3" t="str">
        <f>IFERROR(AVERAGEIF('Retorno dividendos 2018-2023 an'!$C:$C,'Retorno dividendos por segmento'!$A10,'Retorno dividendos 2018-2023 an'!E:E),"-")</f>
        <v>-</v>
      </c>
      <c r="D10" s="3" t="str">
        <f>IFERROR(AVERAGEIF('Retorno dividendos 2018-2023 an'!$C:$C,'Retorno dividendos por segmento'!$A10,'Retorno dividendos 2018-2023 an'!F:F),"-")</f>
        <v>-</v>
      </c>
      <c r="E10" s="3" t="str">
        <f>IFERROR(AVERAGEIF('Retorno dividendos 2018-2023 an'!$C:$C,'Retorno dividendos por segmento'!$A10,'Retorno dividendos 2018-2023 an'!G:G),"-")</f>
        <v>-</v>
      </c>
      <c r="F10" s="3" t="str">
        <f>IFERROR(AVERAGEIF('Retorno dividendos 2018-2023 an'!$C:$C,'Retorno dividendos por segmento'!$A10,'Retorno dividendos 2018-2023 an'!H:H),"-")</f>
        <v>-</v>
      </c>
      <c r="G10" s="3" t="e">
        <f t="shared" si="0"/>
        <v>#DIV/0!</v>
      </c>
      <c r="H10" s="4">
        <f>COUNTIF('Retorno dividendos 2018-2023 an'!C:C,'Retorno dividendos por segmento'!A10)</f>
        <v>0</v>
      </c>
    </row>
    <row r="11" spans="1:8" ht="15" customHeight="1">
      <c r="A11" s="2" t="s">
        <v>17</v>
      </c>
      <c r="B11" s="2" t="str">
        <f>IFERROR(AVERAGEIF('Retorno dividendos 2018-2023 an'!$C:$C,'Retorno dividendos por segmento'!$A11,'Retorno dividendos 2018-2023 an'!D:D),"-")</f>
        <v>-</v>
      </c>
      <c r="C11" s="2" t="str">
        <f>IFERROR(AVERAGEIF('Retorno dividendos 2018-2023 an'!$C:$C,'Retorno dividendos por segmento'!$A11,'Retorno dividendos 2018-2023 an'!E:E),"-")</f>
        <v>-</v>
      </c>
      <c r="D11" s="2" t="str">
        <f>IFERROR(AVERAGEIF('Retorno dividendos 2018-2023 an'!$C:$C,'Retorno dividendos por segmento'!$A11,'Retorno dividendos 2018-2023 an'!F:F),"-")</f>
        <v>-</v>
      </c>
      <c r="E11" s="2" t="str">
        <f>IFERROR(AVERAGEIF('Retorno dividendos 2018-2023 an'!$C:$C,'Retorno dividendos por segmento'!$A11,'Retorno dividendos 2018-2023 an'!G:G),"-")</f>
        <v>-</v>
      </c>
      <c r="F11" s="2" t="str">
        <f>IFERROR(AVERAGEIF('Retorno dividendos 2018-2023 an'!$C:$C,'Retorno dividendos por segmento'!$A11,'Retorno dividendos 2018-2023 an'!H:H),"-")</f>
        <v>-</v>
      </c>
      <c r="G11" s="2" t="e">
        <f t="shared" si="0"/>
        <v>#DIV/0!</v>
      </c>
      <c r="H11" s="5">
        <f>COUNTIF('Retorno dividendos 2018-2023 an'!C:C,'Retorno dividendos por segmento'!A11)</f>
        <v>0</v>
      </c>
    </row>
    <row r="12" spans="1:8" ht="15" customHeight="1">
      <c r="A12" s="3" t="s">
        <v>18</v>
      </c>
      <c r="B12" s="3" t="str">
        <f>IFERROR(AVERAGEIF('Retorno dividendos 2018-2023 an'!$C:$C,'Retorno dividendos por segmento'!$A12,'Retorno dividendos 2018-2023 an'!D:D),"-")</f>
        <v>-</v>
      </c>
      <c r="C12" s="3" t="str">
        <f>IFERROR(AVERAGEIF('Retorno dividendos 2018-2023 an'!$C:$C,'Retorno dividendos por segmento'!$A12,'Retorno dividendos 2018-2023 an'!E:E),"-")</f>
        <v>-</v>
      </c>
      <c r="D12" s="3" t="str">
        <f>IFERROR(AVERAGEIF('Retorno dividendos 2018-2023 an'!$C:$C,'Retorno dividendos por segmento'!$A12,'Retorno dividendos 2018-2023 an'!F:F),"-")</f>
        <v>-</v>
      </c>
      <c r="E12" s="3" t="str">
        <f>IFERROR(AVERAGEIF('Retorno dividendos 2018-2023 an'!$C:$C,'Retorno dividendos por segmento'!$A12,'Retorno dividendos 2018-2023 an'!G:G),"-")</f>
        <v>-</v>
      </c>
      <c r="F12" s="3" t="str">
        <f>IFERROR(AVERAGEIF('Retorno dividendos 2018-2023 an'!$C:$C,'Retorno dividendos por segmento'!$A12,'Retorno dividendos 2018-2023 an'!H:H),"-")</f>
        <v>-</v>
      </c>
      <c r="G12" s="3" t="e">
        <f t="shared" si="0"/>
        <v>#DIV/0!</v>
      </c>
      <c r="H12" s="4">
        <f>COUNTIF('Retorno dividendos 2018-2023 an'!C:C,'Retorno dividendos por segmento'!A12)</f>
        <v>0</v>
      </c>
    </row>
    <row r="13" spans="1:8" ht="15" customHeight="1">
      <c r="A13" s="2" t="s">
        <v>19</v>
      </c>
      <c r="B13" s="2" t="str">
        <f>IFERROR(AVERAGEIF('Retorno dividendos 2018-2023 an'!$C:$C,'Retorno dividendos por segmento'!$A13,'Retorno dividendos 2018-2023 an'!D:D),"-")</f>
        <v>-</v>
      </c>
      <c r="C13" s="2" t="str">
        <f>IFERROR(AVERAGEIF('Retorno dividendos 2018-2023 an'!$C:$C,'Retorno dividendos por segmento'!$A13,'Retorno dividendos 2018-2023 an'!E:E),"-")</f>
        <v>-</v>
      </c>
      <c r="D13" s="2" t="str">
        <f>IFERROR(AVERAGEIF('Retorno dividendos 2018-2023 an'!$C:$C,'Retorno dividendos por segmento'!$A13,'Retorno dividendos 2018-2023 an'!F:F),"-")</f>
        <v>-</v>
      </c>
      <c r="E13" s="2" t="str">
        <f>IFERROR(AVERAGEIF('Retorno dividendos 2018-2023 an'!$C:$C,'Retorno dividendos por segmento'!$A13,'Retorno dividendos 2018-2023 an'!G:G),"-")</f>
        <v>-</v>
      </c>
      <c r="F13" s="2" t="str">
        <f>IFERROR(AVERAGEIF('Retorno dividendos 2018-2023 an'!$C:$C,'Retorno dividendos por segmento'!$A13,'Retorno dividendos 2018-2023 an'!H:H),"-")</f>
        <v>-</v>
      </c>
      <c r="G13" s="2" t="e">
        <f t="shared" si="0"/>
        <v>#DIV/0!</v>
      </c>
      <c r="H13" s="2">
        <f>COUNTIF('Retorno dividendos 2018-2023 an'!C:C,'Retorno dividendos por segmento'!A13)</f>
        <v>0</v>
      </c>
    </row>
    <row r="14" spans="1:8" ht="15" customHeight="1">
      <c r="A14"/>
    </row>
    <row r="15" spans="1:8" ht="15" customHeight="1">
      <c r="A15"/>
    </row>
    <row r="16" spans="1:8" ht="15" customHeight="1">
      <c r="A16"/>
    </row>
    <row r="17" spans="1:1" ht="15" customHeight="1">
      <c r="A17"/>
    </row>
    <row r="18" spans="1:1" ht="15" customHeight="1">
      <c r="A18"/>
    </row>
    <row r="19" spans="1:1" ht="15" customHeight="1">
      <c r="A19"/>
    </row>
    <row r="20" spans="1:1" ht="15" customHeight="1">
      <c r="A20"/>
    </row>
    <row r="21" spans="1:1" ht="15" customHeight="1">
      <c r="A21"/>
    </row>
    <row r="22" spans="1:1" ht="15" customHeight="1">
      <c r="A22"/>
    </row>
    <row r="23" spans="1:1" ht="15" customHeight="1">
      <c r="A23"/>
    </row>
    <row r="24" spans="1:1" ht="15" customHeight="1">
      <c r="A24"/>
    </row>
    <row r="25" spans="1:1" ht="15" customHeight="1">
      <c r="A25"/>
    </row>
    <row r="26" spans="1:1" ht="15" customHeight="1">
      <c r="A26"/>
    </row>
    <row r="27" spans="1:1" ht="15" customHeight="1">
      <c r="A27"/>
    </row>
    <row r="28" spans="1:1" ht="15" customHeight="1">
      <c r="A28"/>
    </row>
    <row r="29" spans="1:1" ht="15" customHeight="1">
      <c r="A29"/>
    </row>
    <row r="30" spans="1:1" ht="15" customHeight="1">
      <c r="A30"/>
    </row>
    <row r="31" spans="1:1" ht="15" customHeight="1">
      <c r="A31"/>
    </row>
    <row r="32" spans="1:1" ht="15" customHeight="1">
      <c r="A32"/>
    </row>
    <row r="33" spans="1:1" ht="15" customHeight="1">
      <c r="A33"/>
    </row>
    <row r="34" spans="1:1" ht="15" customHeight="1">
      <c r="A34"/>
    </row>
    <row r="35" spans="1:1" ht="15" customHeight="1">
      <c r="A35"/>
    </row>
    <row r="36" spans="1:1" ht="15" customHeight="1">
      <c r="A36"/>
    </row>
    <row r="37" spans="1:1" ht="15" customHeight="1">
      <c r="A37"/>
    </row>
    <row r="38" spans="1:1" ht="15" customHeight="1">
      <c r="A38"/>
    </row>
    <row r="39" spans="1:1" ht="15" customHeight="1">
      <c r="A39"/>
    </row>
    <row r="40" spans="1:1" ht="15" customHeight="1">
      <c r="A40"/>
    </row>
    <row r="41" spans="1:1" ht="15" customHeight="1">
      <c r="A41"/>
    </row>
    <row r="42" spans="1:1" ht="15" customHeight="1">
      <c r="A42"/>
    </row>
    <row r="43" spans="1:1" ht="15" customHeight="1">
      <c r="A43"/>
    </row>
    <row r="44" spans="1:1" ht="15" customHeight="1">
      <c r="A44"/>
    </row>
    <row r="45" spans="1:1" ht="15" customHeight="1">
      <c r="A45"/>
    </row>
    <row r="46" spans="1:1" ht="15" customHeight="1">
      <c r="A46"/>
    </row>
    <row r="47" spans="1:1" ht="15" customHeight="1">
      <c r="A47"/>
    </row>
    <row r="48" spans="1:1" ht="15" customHeight="1">
      <c r="A48"/>
    </row>
    <row r="49" spans="1:1" ht="15" customHeight="1">
      <c r="A49"/>
    </row>
    <row r="50" spans="1:1" ht="15" customHeight="1">
      <c r="A50"/>
    </row>
    <row r="51" spans="1:1" ht="15" customHeight="1">
      <c r="A51"/>
    </row>
    <row r="52" spans="1:1" ht="15" customHeight="1">
      <c r="A52"/>
    </row>
    <row r="53" spans="1:1" ht="15" customHeight="1">
      <c r="A53"/>
    </row>
    <row r="54" spans="1:1" ht="15" customHeight="1">
      <c r="A54"/>
    </row>
    <row r="55" spans="1:1" ht="15" customHeight="1">
      <c r="A55"/>
    </row>
    <row r="56" spans="1:1" ht="15" customHeight="1">
      <c r="A56"/>
    </row>
    <row r="57" spans="1:1" ht="15" customHeight="1">
      <c r="A57"/>
    </row>
    <row r="58" spans="1:1" ht="15" customHeight="1">
      <c r="A58"/>
    </row>
    <row r="59" spans="1:1" ht="15" customHeight="1">
      <c r="A59"/>
    </row>
    <row r="60" spans="1:1" ht="15" customHeight="1">
      <c r="A60"/>
    </row>
    <row r="61" spans="1:1" ht="15" customHeight="1">
      <c r="A61"/>
    </row>
    <row r="62" spans="1:1" ht="15" customHeight="1">
      <c r="A62"/>
    </row>
    <row r="63" spans="1:1" ht="15" customHeight="1">
      <c r="A63"/>
    </row>
    <row r="64" spans="1:1" ht="15" customHeight="1">
      <c r="A64"/>
    </row>
    <row r="65" spans="1:1" ht="15" customHeight="1">
      <c r="A65"/>
    </row>
    <row r="66" spans="1:1" ht="15" customHeight="1">
      <c r="A66"/>
    </row>
    <row r="67" spans="1:1" ht="15" customHeight="1">
      <c r="A67"/>
    </row>
    <row r="68" spans="1:1" ht="15" customHeight="1">
      <c r="A68"/>
    </row>
    <row r="69" spans="1:1" ht="15" customHeight="1">
      <c r="A69"/>
    </row>
    <row r="70" spans="1:1" ht="15" customHeight="1">
      <c r="A70"/>
    </row>
    <row r="71" spans="1:1" ht="15" customHeight="1">
      <c r="A71"/>
    </row>
    <row r="72" spans="1:1" ht="15" customHeight="1">
      <c r="A72"/>
    </row>
    <row r="73" spans="1:1" ht="15" customHeight="1">
      <c r="A73"/>
    </row>
    <row r="74" spans="1:1" ht="15" customHeight="1">
      <c r="A74"/>
    </row>
    <row r="75" spans="1:1" ht="15" customHeight="1">
      <c r="A75"/>
    </row>
    <row r="76" spans="1:1" ht="15" customHeight="1">
      <c r="A76"/>
    </row>
    <row r="77" spans="1:1" ht="15" customHeight="1">
      <c r="A77"/>
    </row>
    <row r="78" spans="1:1" ht="15" customHeight="1">
      <c r="A78"/>
    </row>
    <row r="79" spans="1:1" ht="15" customHeight="1">
      <c r="A79"/>
    </row>
    <row r="80" spans="1:1" ht="15" customHeight="1">
      <c r="A80"/>
    </row>
    <row r="81" spans="1:1" ht="15" customHeight="1">
      <c r="A81"/>
    </row>
    <row r="82" spans="1:1" ht="15" customHeight="1">
      <c r="A82"/>
    </row>
    <row r="83" spans="1:1" ht="15" customHeight="1">
      <c r="A83"/>
    </row>
    <row r="84" spans="1:1" ht="15" customHeight="1">
      <c r="A84"/>
    </row>
    <row r="85" spans="1:1" ht="15" customHeight="1">
      <c r="A85"/>
    </row>
    <row r="86" spans="1:1" ht="15" customHeight="1">
      <c r="A86"/>
    </row>
    <row r="87" spans="1:1" ht="15" customHeight="1">
      <c r="A87"/>
    </row>
    <row r="88" spans="1:1" ht="15" customHeight="1">
      <c r="A88"/>
    </row>
    <row r="89" spans="1:1" ht="15" customHeight="1">
      <c r="A89"/>
    </row>
    <row r="90" spans="1:1" ht="15" customHeight="1">
      <c r="A90"/>
    </row>
    <row r="91" spans="1:1" ht="15" customHeight="1">
      <c r="A91"/>
    </row>
    <row r="92" spans="1:1" ht="15" customHeight="1">
      <c r="A92"/>
    </row>
    <row r="93" spans="1:1" ht="15" customHeight="1">
      <c r="A93"/>
    </row>
    <row r="94" spans="1:1" ht="15" customHeight="1">
      <c r="A94"/>
    </row>
    <row r="95" spans="1:1" ht="15" customHeight="1">
      <c r="A95"/>
    </row>
    <row r="96" spans="1:1" ht="15" customHeight="1">
      <c r="A96"/>
    </row>
    <row r="97" spans="1:1" ht="15" customHeight="1">
      <c r="A97"/>
    </row>
    <row r="98" spans="1:1" ht="15" customHeight="1">
      <c r="A98"/>
    </row>
    <row r="99" spans="1:1" ht="15" customHeight="1">
      <c r="A99"/>
    </row>
    <row r="100" spans="1:1" ht="15" customHeight="1">
      <c r="A100"/>
    </row>
    <row r="101" spans="1:1" ht="15" customHeight="1">
      <c r="A101"/>
    </row>
    <row r="102" spans="1:1" ht="15" customHeight="1">
      <c r="A102"/>
    </row>
    <row r="103" spans="1:1" ht="15" customHeight="1">
      <c r="A103"/>
    </row>
    <row r="104" spans="1:1" ht="15" customHeight="1">
      <c r="A104"/>
    </row>
    <row r="105" spans="1:1" ht="15" customHeight="1">
      <c r="A105"/>
    </row>
    <row r="106" spans="1:1" ht="15" customHeight="1">
      <c r="A106"/>
    </row>
    <row r="107" spans="1:1" ht="15" customHeight="1">
      <c r="A107"/>
    </row>
    <row r="108" spans="1:1" ht="15" customHeight="1">
      <c r="A108"/>
    </row>
  </sheetData>
  <sheetProtection algorithmName="SHA-512" hashValue="dUeMc2mYn92FIwmn9GVILjV3yQIczD9qaS0udj/887/bd5s8juZWnm9uhWo/7FkyFw08dg9IBF/RPki9fJtr6A==" saltValue="gjQi89yps8fz6kgHRhAV3g==" spinCount="100000" sheet="1" objects="1" scenarios="1"/>
  <autoFilter ref="B1:G1" xr:uid="{00000000-0001-0000-0100-000000000000}"/>
  <phoneticPr fontId="3" type="noConversion"/>
  <pageMargins left="0.7" right="0.7" top="0.75" bottom="0.75" header="0.3" footer="0.3"/>
  <pageSetup paperSize="9" orientation="portrait" r:id="rId1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81940-B08E-4138-8561-FC70BE73E1F9}">
  <dimension ref="A1:B22"/>
  <sheetViews>
    <sheetView workbookViewId="0">
      <selection activeCell="I7" sqref="I7"/>
    </sheetView>
  </sheetViews>
  <sheetFormatPr defaultRowHeight="14.45"/>
  <cols>
    <col min="1" max="1" width="19.42578125" bestFit="1" customWidth="1"/>
    <col min="2" max="2" width="26.28515625" bestFit="1" customWidth="1"/>
  </cols>
  <sheetData>
    <row r="1" spans="1:2">
      <c r="A1" s="73" t="s">
        <v>20</v>
      </c>
      <c r="B1" s="73" t="s">
        <v>18</v>
      </c>
    </row>
    <row r="2" spans="1:2">
      <c r="A2" s="73" t="s">
        <v>21</v>
      </c>
      <c r="B2" s="74">
        <v>2024</v>
      </c>
    </row>
    <row r="4" spans="1:2">
      <c r="A4" s="65" t="s">
        <v>22</v>
      </c>
      <c r="B4" t="s">
        <v>23</v>
      </c>
    </row>
    <row r="5" spans="1:2">
      <c r="A5" s="66" t="s">
        <v>24</v>
      </c>
      <c r="B5" s="69">
        <v>52.648406692999998</v>
      </c>
    </row>
    <row r="6" spans="1:2">
      <c r="A6" s="66" t="s">
        <v>25</v>
      </c>
      <c r="B6" s="69">
        <v>14.817391303999999</v>
      </c>
    </row>
    <row r="7" spans="1:2">
      <c r="A7" s="66" t="s">
        <v>26</v>
      </c>
      <c r="B7" s="69">
        <v>10.984936268</v>
      </c>
    </row>
    <row r="8" spans="1:2">
      <c r="A8" s="66" t="s">
        <v>27</v>
      </c>
      <c r="B8" s="69">
        <v>9.2875825242999994</v>
      </c>
    </row>
    <row r="9" spans="1:2">
      <c r="A9" s="66" t="s">
        <v>28</v>
      </c>
      <c r="B9" s="69">
        <v>8.1367041198999992</v>
      </c>
    </row>
    <row r="10" spans="1:2">
      <c r="A10" s="66" t="s">
        <v>29</v>
      </c>
      <c r="B10" s="69">
        <v>7.9587660122999999</v>
      </c>
    </row>
    <row r="11" spans="1:2">
      <c r="A11" s="66" t="s">
        <v>30</v>
      </c>
      <c r="B11" s="69">
        <v>7.6613482822999996</v>
      </c>
    </row>
    <row r="12" spans="1:2">
      <c r="A12" s="66" t="s">
        <v>31</v>
      </c>
      <c r="B12" s="69">
        <v>4.1575821367000003</v>
      </c>
    </row>
    <row r="13" spans="1:2">
      <c r="A13" s="66" t="s">
        <v>32</v>
      </c>
      <c r="B13" s="69">
        <v>4.0933802753000004</v>
      </c>
    </row>
    <row r="14" spans="1:2">
      <c r="A14" s="66" t="s">
        <v>33</v>
      </c>
      <c r="B14" s="69">
        <v>3.8928012519999999</v>
      </c>
    </row>
    <row r="15" spans="1:2">
      <c r="A15" s="66" t="s">
        <v>34</v>
      </c>
      <c r="B15" s="69">
        <v>3.6420722135000001</v>
      </c>
    </row>
    <row r="16" spans="1:2">
      <c r="A16" s="66" t="s">
        <v>35</v>
      </c>
      <c r="B16" s="69">
        <v>3.0822915879999999</v>
      </c>
    </row>
    <row r="17" spans="1:2">
      <c r="A17" s="66" t="s">
        <v>36</v>
      </c>
      <c r="B17" s="69">
        <v>2.4945770065000001</v>
      </c>
    </row>
    <row r="18" spans="1:2">
      <c r="A18" s="66" t="s">
        <v>37</v>
      </c>
      <c r="B18" s="69"/>
    </row>
    <row r="19" spans="1:2">
      <c r="A19" s="66" t="s">
        <v>38</v>
      </c>
      <c r="B19" s="69"/>
    </row>
    <row r="20" spans="1:2">
      <c r="A20" s="66" t="s">
        <v>39</v>
      </c>
      <c r="B20" s="69"/>
    </row>
    <row r="21" spans="1:2">
      <c r="A21" s="66" t="s">
        <v>40</v>
      </c>
      <c r="B21" s="69"/>
    </row>
    <row r="22" spans="1:2">
      <c r="A22" s="66" t="s">
        <v>41</v>
      </c>
      <c r="B22" s="69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1:G503"/>
  <sheetViews>
    <sheetView workbookViewId="0">
      <selection activeCell="G39" sqref="G39"/>
    </sheetView>
  </sheetViews>
  <sheetFormatPr defaultColWidth="0" defaultRowHeight="15" customHeight="1"/>
  <cols>
    <col min="1" max="1" width="19.5703125" style="8" bestFit="1" customWidth="1"/>
    <col min="2" max="2" width="52.28515625" style="8" customWidth="1"/>
    <col min="3" max="3" width="14" style="8" hidden="1" customWidth="1"/>
    <col min="4" max="4" width="23.140625" style="8" bestFit="1" customWidth="1"/>
    <col min="5" max="5" width="34.42578125" style="6" bestFit="1" customWidth="1"/>
    <col min="6" max="6" width="23.140625" style="8" bestFit="1" customWidth="1"/>
    <col min="7" max="7" width="34.42578125" style="6" bestFit="1" customWidth="1"/>
    <col min="8" max="16384" width="8.42578125" style="8" hidden="1"/>
  </cols>
  <sheetData>
    <row r="1" spans="1:7" ht="15" customHeight="1" thickBot="1">
      <c r="B1" s="77" t="s">
        <v>42</v>
      </c>
      <c r="C1" s="67"/>
      <c r="D1" s="68">
        <v>5000</v>
      </c>
    </row>
    <row r="4" spans="1:7" s="12" customFormat="1" ht="40.35" customHeight="1">
      <c r="A4" s="75" t="s">
        <v>43</v>
      </c>
      <c r="B4" s="75" t="s">
        <v>44</v>
      </c>
      <c r="C4" s="75" t="s">
        <v>45</v>
      </c>
      <c r="D4" s="76" t="s">
        <v>46</v>
      </c>
      <c r="E4" s="76" t="s">
        <v>47</v>
      </c>
      <c r="F4" s="76" t="s">
        <v>48</v>
      </c>
      <c r="G4" s="76" t="s">
        <v>49</v>
      </c>
    </row>
    <row r="5" spans="1:7" ht="15" customHeight="1">
      <c r="A5" s="59" t="s">
        <v>50</v>
      </c>
      <c r="B5" s="59" t="str">
        <f>IFERROR(VLOOKUP(A5,'Retorno dividendos 2018-2023 an'!A:I,3,FALSE),"")</f>
        <v>FII Fortaleza</v>
      </c>
      <c r="C5" s="59"/>
      <c r="D5" s="60">
        <f>IFERROR(VLOOKUP(A5,'Retorno dividendos 2018-2023 an'!A:I,8,FALSE),"")</f>
        <v>8.1495011943000009</v>
      </c>
      <c r="E5" s="61">
        <f>IFERROR(($D$1*12)/(D5/100),0)</f>
        <v>736241.37931246334</v>
      </c>
      <c r="F5" s="60">
        <f>IFERROR(VLOOKUP(A5,'Retorno dividendos 2018-2023 an'!A:I,9,FALSE),"")</f>
        <v>10.266049739</v>
      </c>
      <c r="G5" s="61">
        <f>IFERROR(($D$1*12)/(F5/100),"")</f>
        <v>584450.70426713629</v>
      </c>
    </row>
    <row r="6" spans="1:7" ht="15" customHeight="1">
      <c r="A6" s="59" t="s">
        <v>51</v>
      </c>
      <c r="B6" s="59" t="str">
        <f>IFERROR(VLOOKUP(A6,'Retorno dividendos 2018-2023 an'!A:I,3,FALSE),"")</f>
        <v>Af Invest Cri FII Rec Imob</v>
      </c>
      <c r="C6" s="62"/>
      <c r="D6" s="60">
        <f>IFERROR(VLOOKUP(A6,'Retorno dividendos 2018-2023 an'!A:I,8,FALSE),"")</f>
        <v>13.347368421000001</v>
      </c>
      <c r="E6" s="61">
        <f t="shared" ref="E6:E69" si="0">IFERROR(($D$1*12)/(D6/100),0)</f>
        <v>449526.81388189876</v>
      </c>
      <c r="F6" s="60">
        <f>IFERROR(VLOOKUP(A6,'Retorno dividendos 2018-2023 an'!A:I,9,FALSE),"")</f>
        <v>11.4</v>
      </c>
      <c r="G6" s="61">
        <f t="shared" ref="G6:G69" si="1">IFERROR(($D$1*12)/(F6/100),"")</f>
        <v>526315.78947368416</v>
      </c>
    </row>
    <row r="7" spans="1:7" ht="15" customHeight="1">
      <c r="A7" s="59" t="s">
        <v>25</v>
      </c>
      <c r="B7" s="59" t="str">
        <f>IFERROR(VLOOKUP(A7,'Retorno dividendos 2018-2023 an'!A:I,3,FALSE),"")</f>
        <v>Autonomy Edifícios Corporativos FI Imobiliário - F</v>
      </c>
      <c r="C7" s="62"/>
      <c r="D7" s="60">
        <f>IFERROR(VLOOKUP(A7,'Retorno dividendos 2018-2023 an'!A:I,8,FALSE),"")</f>
        <v>13.444884779000001</v>
      </c>
      <c r="E7" s="61">
        <f t="shared" si="0"/>
        <v>446266.37554913032</v>
      </c>
      <c r="F7" s="60">
        <f>IFERROR(VLOOKUP(A7,'Retorno dividendos 2018-2023 an'!A:I,9,FALSE),"")</f>
        <v>14.817391303999999</v>
      </c>
      <c r="G7" s="61">
        <f t="shared" si="1"/>
        <v>404929.57747429411</v>
      </c>
    </row>
    <row r="8" spans="1:7" ht="15" customHeight="1">
      <c r="A8" s="59" t="s">
        <v>52</v>
      </c>
      <c r="B8" s="59" t="str">
        <f>IFERROR(VLOOKUP(A8,'Retorno dividendos 2018-2023 an'!A:I,3,FALSE),"")</f>
        <v>Aj Malls FII</v>
      </c>
      <c r="C8" s="62"/>
      <c r="D8" s="60" t="str">
        <f>IFERROR(VLOOKUP(A8,'Retorno dividendos 2018-2023 an'!A:I,8,FALSE),"")</f>
        <v>-</v>
      </c>
      <c r="E8" s="61">
        <f t="shared" si="0"/>
        <v>0</v>
      </c>
      <c r="F8" s="60">
        <f>IFERROR(VLOOKUP(A8,'Retorno dividendos 2018-2023 an'!A:I,9,FALSE),"")</f>
        <v>8.6764462810000005</v>
      </c>
      <c r="G8" s="61">
        <f t="shared" si="1"/>
        <v>691527.3610509201</v>
      </c>
    </row>
    <row r="9" spans="1:7" ht="15" customHeight="1">
      <c r="A9" s="59" t="s">
        <v>35</v>
      </c>
      <c r="B9" s="59" t="str">
        <f>IFERROR(VLOOKUP(A9,'Retorno dividendos 2018-2023 an'!A:I,3,FALSE),"")</f>
        <v>Torre Almirante FII</v>
      </c>
      <c r="C9" s="62"/>
      <c r="D9" s="60">
        <f>IFERROR(VLOOKUP(A9,'Retorno dividendos 2018-2023 an'!A:I,8,FALSE),"")</f>
        <v>0</v>
      </c>
      <c r="E9" s="61">
        <f t="shared" si="0"/>
        <v>0</v>
      </c>
      <c r="F9" s="60">
        <f>IFERROR(VLOOKUP(A9,'Retorno dividendos 2018-2023 an'!A:I,9,FALSE),"")</f>
        <v>3.0822915879999999</v>
      </c>
      <c r="G9" s="61">
        <f t="shared" si="1"/>
        <v>1946603.631972797</v>
      </c>
    </row>
    <row r="10" spans="1:7" ht="15" customHeight="1">
      <c r="A10" s="59" t="s">
        <v>53</v>
      </c>
      <c r="B10" s="59" t="str">
        <f>IFERROR(VLOOKUP(A10,'Retorno dividendos 2018-2023 an'!A:I,3,FALSE),"")</f>
        <v>Alianza Crédito FII</v>
      </c>
      <c r="C10" s="62"/>
      <c r="D10" s="60" t="str">
        <f>IFERROR(VLOOKUP(A10,'Retorno dividendos 2018-2023 an'!A:I,8,FALSE),"")</f>
        <v>-</v>
      </c>
      <c r="E10" s="61">
        <f t="shared" si="0"/>
        <v>0</v>
      </c>
      <c r="F10" s="60">
        <f>IFERROR(VLOOKUP(A10,'Retorno dividendos 2018-2023 an'!A:I,9,FALSE),"")</f>
        <v>13.753045008000001</v>
      </c>
      <c r="G10" s="61">
        <f t="shared" si="1"/>
        <v>436267.02279457846</v>
      </c>
    </row>
    <row r="11" spans="1:7" ht="15" customHeight="1">
      <c r="A11" s="59" t="s">
        <v>54</v>
      </c>
      <c r="B11" s="59" t="str">
        <f>IFERROR(VLOOKUP(A11,'Retorno dividendos 2018-2023 an'!A:I,3,FALSE),"")</f>
        <v>Alianza Crédito FII</v>
      </c>
      <c r="C11" s="62"/>
      <c r="D11" s="60" t="str">
        <f>IFERROR(VLOOKUP(A11,'Retorno dividendos 2018-2023 an'!A:I,8,FALSE),"")</f>
        <v>-</v>
      </c>
      <c r="E11" s="61">
        <f t="shared" si="0"/>
        <v>0</v>
      </c>
      <c r="F11" s="60" t="str">
        <f>IFERROR(VLOOKUP(A11,'Retorno dividendos 2018-2023 an'!A:I,9,FALSE),"")</f>
        <v>-</v>
      </c>
      <c r="G11" s="61" t="str">
        <f t="shared" si="1"/>
        <v/>
      </c>
    </row>
    <row r="12" spans="1:7" ht="15" customHeight="1">
      <c r="A12" s="59" t="s">
        <v>55</v>
      </c>
      <c r="B12" s="59" t="str">
        <f>IFERROR(VLOOKUP(A12,'Retorno dividendos 2018-2023 an'!A:I,3,FALSE),"")</f>
        <v>Alianza Multiestratégia FII</v>
      </c>
      <c r="C12" s="62"/>
      <c r="D12" s="60">
        <f>IFERROR(VLOOKUP(A12,'Retorno dividendos 2018-2023 an'!A:I,8,FALSE),"")</f>
        <v>11.908016682</v>
      </c>
      <c r="E12" s="61">
        <f t="shared" si="0"/>
        <v>503862.24341367616</v>
      </c>
      <c r="F12" s="60">
        <f>IFERROR(VLOOKUP(A12,'Retorno dividendos 2018-2023 an'!A:I,9,FALSE),"")</f>
        <v>12.014432096</v>
      </c>
      <c r="G12" s="61">
        <f t="shared" si="1"/>
        <v>499399.38501109823</v>
      </c>
    </row>
    <row r="13" spans="1:7" ht="15" customHeight="1">
      <c r="A13" s="59" t="s">
        <v>56</v>
      </c>
      <c r="B13" s="59" t="str">
        <f>IFERROR(VLOOKUP(A13,'Retorno dividendos 2018-2023 an'!A:I,3,FALSE),"")</f>
        <v>Alianza Trust Renda Imob FII</v>
      </c>
      <c r="C13" s="62"/>
      <c r="D13" s="60">
        <f>IFERROR(VLOOKUP(A13,'Retorno dividendos 2018-2023 an'!A:I,8,FALSE),"")</f>
        <v>8.8300709287999997</v>
      </c>
      <c r="E13" s="61">
        <f t="shared" si="0"/>
        <v>679496.24056025513</v>
      </c>
      <c r="F13" s="60">
        <f>IFERROR(VLOOKUP(A13,'Retorno dividendos 2018-2023 an'!A:I,9,FALSE),"")</f>
        <v>7.7834853221999998</v>
      </c>
      <c r="G13" s="61">
        <f t="shared" si="1"/>
        <v>770862.89131770364</v>
      </c>
    </row>
    <row r="14" spans="1:7" ht="15" customHeight="1">
      <c r="A14" s="59" t="s">
        <v>57</v>
      </c>
      <c r="B14" s="59" t="str">
        <f>IFERROR(VLOOKUP(A14,'Retorno dividendos 2018-2023 an'!A:I,3,FALSE),"")</f>
        <v>Alianza Titulos Imobiliarios FII</v>
      </c>
      <c r="C14" s="62"/>
      <c r="D14" s="60">
        <f>IFERROR(VLOOKUP(A14,'Retorno dividendos 2018-2023 an'!A:I,8,FALSE),"")</f>
        <v>7.7395127312999996</v>
      </c>
      <c r="E14" s="61">
        <f t="shared" si="0"/>
        <v>775242.60354723711</v>
      </c>
      <c r="F14" s="60">
        <f>IFERROR(VLOOKUP(A14,'Retorno dividendos 2018-2023 an'!A:I,9,FALSE),"")</f>
        <v>3.7935603550999999</v>
      </c>
      <c r="G14" s="61">
        <f t="shared" si="1"/>
        <v>1581627.6632935861</v>
      </c>
    </row>
    <row r="15" spans="1:7" ht="15" customHeight="1">
      <c r="A15" s="59" t="s">
        <v>58</v>
      </c>
      <c r="B15" s="59" t="str">
        <f>IFERROR(VLOOKUP(A15,'Retorno dividendos 2018-2023 an'!A:I,3,FALSE),"")</f>
        <v>Ancar Ic FII</v>
      </c>
      <c r="C15" s="62"/>
      <c r="D15" s="60" t="str">
        <f>IFERROR(VLOOKUP(A15,'Retorno dividendos 2018-2023 an'!A:I,8,FALSE),"")</f>
        <v>-</v>
      </c>
      <c r="E15" s="61">
        <f t="shared" si="0"/>
        <v>0</v>
      </c>
      <c r="F15" s="60">
        <f>IFERROR(VLOOKUP(A15,'Retorno dividendos 2018-2023 an'!A:I,9,FALSE),"")</f>
        <v>7.5249452418000002</v>
      </c>
      <c r="G15" s="61">
        <f t="shared" si="1"/>
        <v>797347.99486258766</v>
      </c>
    </row>
    <row r="16" spans="1:7" ht="15" customHeight="1">
      <c r="A16" s="59" t="s">
        <v>59</v>
      </c>
      <c r="B16" s="59" t="str">
        <f>IFERROR(VLOOKUP(A16,'Retorno dividendos 2018-2023 an'!A:I,3,FALSE),"")</f>
        <v>Navi Residencial FII</v>
      </c>
      <c r="C16" s="62"/>
      <c r="D16" s="60">
        <f>IFERROR(VLOOKUP(A16,'Retorno dividendos 2018-2023 an'!A:I,8,FALSE),"")</f>
        <v>13.938002296000001</v>
      </c>
      <c r="E16" s="61">
        <f t="shared" si="0"/>
        <v>430477.75947934162</v>
      </c>
      <c r="F16" s="60">
        <f>IFERROR(VLOOKUP(A16,'Retorno dividendos 2018-2023 an'!A:I,9,FALSE),"")</f>
        <v>11.145510835</v>
      </c>
      <c r="G16" s="61">
        <f t="shared" si="1"/>
        <v>538333.33337744675</v>
      </c>
    </row>
    <row r="17" spans="1:7" ht="15" customHeight="1">
      <c r="A17" s="59" t="s">
        <v>60</v>
      </c>
      <c r="B17" s="59" t="str">
        <f>IFERROR(VLOOKUP(A17,'Retorno dividendos 2018-2023 an'!A:I,3,FALSE),"")</f>
        <v>Apex Malls FII</v>
      </c>
      <c r="C17" s="62"/>
      <c r="D17" s="60" t="str">
        <f>IFERROR(VLOOKUP(A17,'Retorno dividendos 2018-2023 an'!A:I,8,FALSE),"")</f>
        <v>-</v>
      </c>
      <c r="E17" s="61">
        <f t="shared" si="0"/>
        <v>0</v>
      </c>
      <c r="F17" s="60">
        <f>IFERROR(VLOOKUP(A17,'Retorno dividendos 2018-2023 an'!A:I,9,FALSE),"")</f>
        <v>6.4177054082999998</v>
      </c>
      <c r="G17" s="61">
        <f t="shared" si="1"/>
        <v>934913.58955807134</v>
      </c>
    </row>
    <row r="18" spans="1:7" ht="15" customHeight="1">
      <c r="A18" s="59" t="s">
        <v>61</v>
      </c>
      <c r="B18" s="59" t="str">
        <f>IFERROR(VLOOKUP(A18,'Retorno dividendos 2018-2023 an'!A:I,3,FALSE),"")</f>
        <v>Apex Malls FII</v>
      </c>
      <c r="C18" s="62"/>
      <c r="D18" s="60" t="str">
        <f>IFERROR(VLOOKUP(A18,'Retorno dividendos 2018-2023 an'!A:I,8,FALSE),"")</f>
        <v>-</v>
      </c>
      <c r="E18" s="61">
        <f t="shared" si="0"/>
        <v>0</v>
      </c>
      <c r="F18" s="60" t="str">
        <f>IFERROR(VLOOKUP(A18,'Retorno dividendos 2018-2023 an'!A:I,9,FALSE),"")</f>
        <v>-</v>
      </c>
      <c r="G18" s="61" t="str">
        <f t="shared" si="1"/>
        <v/>
      </c>
    </row>
    <row r="19" spans="1:7" ht="15" customHeight="1">
      <c r="A19" s="59" t="s">
        <v>62</v>
      </c>
      <c r="B19" s="59" t="str">
        <f>IFERROR(VLOOKUP(A19,'Retorno dividendos 2018-2023 an'!A:I,3,FALSE),"")</f>
        <v>Apex Realty FII Resp Limitada</v>
      </c>
      <c r="C19" s="62"/>
      <c r="D19" s="60" t="str">
        <f>IFERROR(VLOOKUP(A19,'Retorno dividendos 2018-2023 an'!A:I,8,FALSE),"")</f>
        <v>-</v>
      </c>
      <c r="E19" s="61">
        <f t="shared" si="0"/>
        <v>0</v>
      </c>
      <c r="F19" s="60" t="str">
        <f>IFERROR(VLOOKUP(A19,'Retorno dividendos 2018-2023 an'!A:I,9,FALSE),"")</f>
        <v>-</v>
      </c>
      <c r="G19" s="61" t="str">
        <f t="shared" si="1"/>
        <v/>
      </c>
    </row>
    <row r="20" spans="1:7" ht="15" customHeight="1">
      <c r="A20" s="59" t="s">
        <v>63</v>
      </c>
      <c r="B20" s="59" t="str">
        <f>IFERROR(VLOOKUP(A20,'Retorno dividendos 2018-2023 an'!A:I,3,FALSE),"")</f>
        <v>Aroeira 333 Renda Log FII</v>
      </c>
      <c r="C20" s="62"/>
      <c r="D20" s="60" t="str">
        <f>IFERROR(VLOOKUP(A20,'Retorno dividendos 2018-2023 an'!A:I,8,FALSE),"")</f>
        <v>-</v>
      </c>
      <c r="E20" s="61">
        <f t="shared" si="0"/>
        <v>0</v>
      </c>
      <c r="F20" s="60">
        <f>IFERROR(VLOOKUP(A20,'Retorno dividendos 2018-2023 an'!A:I,9,FALSE),"")</f>
        <v>5.2204258956</v>
      </c>
      <c r="G20" s="61">
        <f t="shared" si="1"/>
        <v>1149331.5143228178</v>
      </c>
    </row>
    <row r="21" spans="1:7" ht="15" customHeight="1">
      <c r="A21" s="59" t="s">
        <v>64</v>
      </c>
      <c r="B21" s="59" t="str">
        <f>IFERROR(VLOOKUP(A21,'Retorno dividendos 2018-2023 an'!A:I,3,FALSE),"")</f>
        <v>Open K Recebiveis FII</v>
      </c>
      <c r="C21" s="62"/>
      <c r="D21" s="60">
        <f>IFERROR(VLOOKUP(A21,'Retorno dividendos 2018-2023 an'!A:I,8,FALSE),"")</f>
        <v>13.756550217999999</v>
      </c>
      <c r="E21" s="61">
        <f t="shared" si="0"/>
        <v>436155.86065677967</v>
      </c>
      <c r="F21" s="60">
        <f>IFERROR(VLOOKUP(A21,'Retorno dividendos 2018-2023 an'!A:I,9,FALSE),"")</f>
        <v>13.140311804</v>
      </c>
      <c r="G21" s="61">
        <f t="shared" si="1"/>
        <v>456610.16949183505</v>
      </c>
    </row>
    <row r="22" spans="1:7" ht="15" customHeight="1">
      <c r="A22" s="59" t="s">
        <v>65</v>
      </c>
      <c r="B22" s="59" t="str">
        <f>IFERROR(VLOOKUP(A22,'Retorno dividendos 2018-2023 an'!A:I,3,FALSE),"")</f>
        <v>Open K Recebiveis FII</v>
      </c>
      <c r="C22" s="62"/>
      <c r="D22" s="60" t="str">
        <f>IFERROR(VLOOKUP(A22,'Retorno dividendos 2018-2023 an'!A:I,8,FALSE),"")</f>
        <v>-</v>
      </c>
      <c r="E22" s="61">
        <f t="shared" si="0"/>
        <v>0</v>
      </c>
      <c r="F22" s="60" t="str">
        <f>IFERROR(VLOOKUP(A22,'Retorno dividendos 2018-2023 an'!A:I,9,FALSE),"")</f>
        <v>-</v>
      </c>
      <c r="G22" s="61" t="str">
        <f t="shared" si="1"/>
        <v/>
      </c>
    </row>
    <row r="23" spans="1:7" ht="15" customHeight="1">
      <c r="A23" s="59" t="s">
        <v>66</v>
      </c>
      <c r="B23" s="59" t="str">
        <f>IFERROR(VLOOKUP(A23,'Retorno dividendos 2018-2023 an'!A:I,3,FALSE),"")</f>
        <v>ARX Dover Recebíveis FII</v>
      </c>
      <c r="C23" s="62"/>
      <c r="D23" s="60" t="str">
        <f>IFERROR(VLOOKUP(A23,'Retorno dividendos 2018-2023 an'!A:I,8,FALSE),"")</f>
        <v>-</v>
      </c>
      <c r="E23" s="61">
        <f t="shared" si="0"/>
        <v>0</v>
      </c>
      <c r="F23" s="60">
        <f>IFERROR(VLOOKUP(A23,'Retorno dividendos 2018-2023 an'!A:I,9,FALSE),"")</f>
        <v>12.808497343999999</v>
      </c>
      <c r="G23" s="61">
        <f t="shared" si="1"/>
        <v>468439.02441144933</v>
      </c>
    </row>
    <row r="24" spans="1:7" ht="15" customHeight="1">
      <c r="A24" s="59" t="s">
        <v>67</v>
      </c>
      <c r="B24" s="59" t="str">
        <f>IFERROR(VLOOKUP(A24,'Retorno dividendos 2018-2023 an'!A:I,3,FALSE),"")</f>
        <v>Asa Metropolis FII</v>
      </c>
      <c r="C24" s="62"/>
      <c r="D24" s="60">
        <f>IFERROR(VLOOKUP(A24,'Retorno dividendos 2018-2023 an'!A:I,8,FALSE),"")</f>
        <v>2.0952380952</v>
      </c>
      <c r="E24" s="61">
        <f t="shared" si="0"/>
        <v>2863636.3636884298</v>
      </c>
      <c r="F24" s="60">
        <f>IFERROR(VLOOKUP(A24,'Retorno dividendos 2018-2023 an'!A:I,9,FALSE),"")</f>
        <v>0</v>
      </c>
      <c r="G24" s="61" t="str">
        <f t="shared" si="1"/>
        <v/>
      </c>
    </row>
    <row r="25" spans="1:7" ht="15" customHeight="1">
      <c r="A25" s="59" t="s">
        <v>68</v>
      </c>
      <c r="B25" s="59" t="str">
        <f>IFERROR(VLOOKUP(A25,'Retorno dividendos 2018-2023 an'!A:I,3,FALSE),"")</f>
        <v>Asa Retrofits I FII FII</v>
      </c>
      <c r="C25" s="62"/>
      <c r="D25" s="60" t="str">
        <f>IFERROR(VLOOKUP(A25,'Retorno dividendos 2018-2023 an'!A:I,8,FALSE),"")</f>
        <v>-</v>
      </c>
      <c r="E25" s="61">
        <f t="shared" si="0"/>
        <v>0</v>
      </c>
      <c r="F25" s="60" t="str">
        <f>IFERROR(VLOOKUP(A25,'Retorno dividendos 2018-2023 an'!A:I,9,FALSE),"")</f>
        <v>-</v>
      </c>
      <c r="G25" s="61" t="str">
        <f t="shared" si="1"/>
        <v/>
      </c>
    </row>
    <row r="26" spans="1:7" ht="15" customHeight="1">
      <c r="A26" s="59" t="s">
        <v>69</v>
      </c>
      <c r="B26" s="59" t="str">
        <f>IFERROR(VLOOKUP(A26,'Retorno dividendos 2018-2023 an'!A:I,3,FALSE),"")</f>
        <v>Haz FII</v>
      </c>
      <c r="C26" s="62"/>
      <c r="D26" s="60" t="str">
        <f>IFERROR(VLOOKUP(A26,'Retorno dividendos 2018-2023 an'!A:I,8,FALSE),"")</f>
        <v>-</v>
      </c>
      <c r="E26" s="61">
        <f t="shared" si="0"/>
        <v>0</v>
      </c>
      <c r="F26" s="60" t="str">
        <f>IFERROR(VLOOKUP(A26,'Retorno dividendos 2018-2023 an'!A:I,9,FALSE),"")</f>
        <v>-</v>
      </c>
      <c r="G26" s="61" t="str">
        <f t="shared" si="1"/>
        <v/>
      </c>
    </row>
    <row r="27" spans="1:7" ht="15" customHeight="1">
      <c r="A27" s="59" t="s">
        <v>70</v>
      </c>
      <c r="B27" s="59" t="str">
        <f>IFERROR(VLOOKUP(A27,'Retorno dividendos 2018-2023 an'!A:I,3,FALSE),"")</f>
        <v>Hedge Atrium Shopping Santo An</v>
      </c>
      <c r="C27" s="62"/>
      <c r="D27" s="60">
        <f>IFERROR(VLOOKUP(A27,'Retorno dividendos 2018-2023 an'!A:I,8,FALSE),"")</f>
        <v>0.19030702866999999</v>
      </c>
      <c r="E27" s="61">
        <f t="shared" si="0"/>
        <v>31528000.000484694</v>
      </c>
      <c r="F27" s="60">
        <f>IFERROR(VLOOKUP(A27,'Retorno dividendos 2018-2023 an'!A:I,9,FALSE),"")</f>
        <v>2.2181818182000002</v>
      </c>
      <c r="G27" s="61">
        <f t="shared" si="1"/>
        <v>2704918.0327647137</v>
      </c>
    </row>
    <row r="28" spans="1:7" ht="15" customHeight="1">
      <c r="A28" s="59" t="s">
        <v>71</v>
      </c>
      <c r="B28" s="59" t="str">
        <f>IFERROR(VLOOKUP(A28,'Retorno dividendos 2018-2023 an'!A:I,3,FALSE),"")</f>
        <v>Alianza Urban Hub Renda FII</v>
      </c>
      <c r="C28" s="62"/>
      <c r="D28" s="60" t="str">
        <f>IFERROR(VLOOKUP(A28,'Retorno dividendos 2018-2023 an'!A:I,8,FALSE),"")</f>
        <v>-</v>
      </c>
      <c r="E28" s="61">
        <f t="shared" si="0"/>
        <v>0</v>
      </c>
      <c r="F28" s="60" t="str">
        <f>IFERROR(VLOOKUP(A28,'Retorno dividendos 2018-2023 an'!A:I,9,FALSE),"")</f>
        <v>-</v>
      </c>
      <c r="G28" s="61" t="str">
        <f t="shared" si="1"/>
        <v/>
      </c>
    </row>
    <row r="29" spans="1:7" ht="15" customHeight="1">
      <c r="A29" s="59" t="s">
        <v>72</v>
      </c>
      <c r="B29" s="59" t="str">
        <f>IFERROR(VLOOKUP(A29,'Retorno dividendos 2018-2023 an'!A:I,3,FALSE),"")</f>
        <v>Az Quest Panorama Crédito Estruturado FII Resp Lim</v>
      </c>
      <c r="C29" s="62"/>
      <c r="D29" s="60" t="str">
        <f>IFERROR(VLOOKUP(A29,'Retorno dividendos 2018-2023 an'!A:I,8,FALSE),"")</f>
        <v>-</v>
      </c>
      <c r="E29" s="61">
        <f t="shared" si="0"/>
        <v>0</v>
      </c>
      <c r="F29" s="60" t="str">
        <f>IFERROR(VLOOKUP(A29,'Retorno dividendos 2018-2023 an'!A:I,9,FALSE),"")</f>
        <v>-</v>
      </c>
      <c r="G29" s="61" t="str">
        <f t="shared" si="1"/>
        <v/>
      </c>
    </row>
    <row r="30" spans="1:7" ht="15" customHeight="1">
      <c r="A30" s="59" t="s">
        <v>73</v>
      </c>
      <c r="B30" s="59" t="str">
        <f>IFERROR(VLOOKUP(A30,'Retorno dividendos 2018-2023 an'!A:I,3,FALSE),"")</f>
        <v>Az Quest Panorama Logística FII - Resp Limitada-Ún</v>
      </c>
      <c r="C30" s="62"/>
      <c r="D30" s="60" t="str">
        <f>IFERROR(VLOOKUP(A30,'Retorno dividendos 2018-2023 an'!A:I,8,FALSE),"")</f>
        <v>-</v>
      </c>
      <c r="E30" s="61">
        <f t="shared" si="0"/>
        <v>0</v>
      </c>
      <c r="F30" s="60" t="str">
        <f>IFERROR(VLOOKUP(A30,'Retorno dividendos 2018-2023 an'!A:I,9,FALSE),"")</f>
        <v>-</v>
      </c>
      <c r="G30" s="61" t="str">
        <f t="shared" si="1"/>
        <v/>
      </c>
    </row>
    <row r="31" spans="1:7" ht="15" customHeight="1">
      <c r="A31" s="59" t="s">
        <v>74</v>
      </c>
      <c r="B31" s="59" t="str">
        <f>IFERROR(VLOOKUP(A31,'Retorno dividendos 2018-2023 an'!A:I,3,FALSE),"")</f>
        <v>FII Vbi Rend Imob I - FII</v>
      </c>
      <c r="C31" s="62"/>
      <c r="D31" s="60">
        <f>IFERROR(VLOOKUP(A31,'Retorno dividendos 2018-2023 an'!A:I,8,FALSE),"")</f>
        <v>11.037139561</v>
      </c>
      <c r="E31" s="61">
        <f t="shared" si="0"/>
        <v>543619.11135029455</v>
      </c>
      <c r="F31" s="60">
        <f>IFERROR(VLOOKUP(A31,'Retorno dividendos 2018-2023 an'!A:I,9,FALSE),"")</f>
        <v>11.510324839999999</v>
      </c>
      <c r="G31" s="61">
        <f t="shared" si="1"/>
        <v>521271.12687116832</v>
      </c>
    </row>
    <row r="32" spans="1:7" ht="15" customHeight="1">
      <c r="A32" s="59" t="s">
        <v>75</v>
      </c>
      <c r="B32" s="59" t="str">
        <f>IFERROR(VLOOKUP(A32,'Retorno dividendos 2018-2023 an'!A:I,3,FALSE),"")</f>
        <v>FII BB Progressivo</v>
      </c>
      <c r="C32" s="62"/>
      <c r="D32" s="60">
        <f>IFERROR(VLOOKUP(A32,'Retorno dividendos 2018-2023 an'!A:I,8,FALSE),"")</f>
        <v>9.2918846769000005</v>
      </c>
      <c r="E32" s="61">
        <f t="shared" si="0"/>
        <v>645724.75968371006</v>
      </c>
      <c r="F32" s="60">
        <f>IFERROR(VLOOKUP(A32,'Retorno dividendos 2018-2023 an'!A:I,9,FALSE),"")</f>
        <v>23.699983066000001</v>
      </c>
      <c r="G32" s="61">
        <f t="shared" si="1"/>
        <v>253164.7378519692</v>
      </c>
    </row>
    <row r="33" spans="1:7" ht="15" customHeight="1">
      <c r="A33" s="59" t="s">
        <v>76</v>
      </c>
      <c r="B33" s="59" t="str">
        <f>IFERROR(VLOOKUP(A33,'Retorno dividendos 2018-2023 an'!A:I,3,FALSE),"")</f>
        <v>FII BB Fof</v>
      </c>
      <c r="C33" s="62"/>
      <c r="D33" s="60">
        <f>IFERROR(VLOOKUP(A33,'Retorno dividendos 2018-2023 an'!A:I,8,FALSE),"")</f>
        <v>12.237498111000001</v>
      </c>
      <c r="E33" s="61">
        <f t="shared" si="0"/>
        <v>490296.29631621682</v>
      </c>
      <c r="F33" s="60">
        <f>IFERROR(VLOOKUP(A33,'Retorno dividendos 2018-2023 an'!A:I,9,FALSE),"")</f>
        <v>10.751349106999999</v>
      </c>
      <c r="G33" s="61">
        <f t="shared" si="1"/>
        <v>558069.49809615186</v>
      </c>
    </row>
    <row r="34" spans="1:7" ht="15" customHeight="1">
      <c r="A34" s="59" t="s">
        <v>77</v>
      </c>
      <c r="B34" s="59" t="str">
        <f>IFERROR(VLOOKUP(A34,'Retorno dividendos 2018-2023 an'!A:I,3,FALSE),"")</f>
        <v>BB Premium Malls FI Imobiliário</v>
      </c>
      <c r="C34" s="62"/>
      <c r="D34" s="60" t="str">
        <f>IFERROR(VLOOKUP(A34,'Retorno dividendos 2018-2023 an'!A:I,8,FALSE),"")</f>
        <v>-</v>
      </c>
      <c r="E34" s="61">
        <f t="shared" si="0"/>
        <v>0</v>
      </c>
      <c r="F34" s="60" t="str">
        <f>IFERROR(VLOOKUP(A34,'Retorno dividendos 2018-2023 an'!A:I,9,FALSE),"")</f>
        <v>-</v>
      </c>
      <c r="G34" s="61" t="str">
        <f t="shared" si="1"/>
        <v/>
      </c>
    </row>
    <row r="35" spans="1:7" ht="15" customHeight="1">
      <c r="A35" s="59" t="s">
        <v>78</v>
      </c>
      <c r="B35" s="59" t="str">
        <f>IFERROR(VLOOKUP(A35,'Retorno dividendos 2018-2023 an'!A:I,3,FALSE),"")</f>
        <v>BB Recebiveis Imobiliarios - FII</v>
      </c>
      <c r="C35" s="62"/>
      <c r="D35" s="60" t="str">
        <f>IFERROR(VLOOKUP(A35,'Retorno dividendos 2018-2023 an'!A:I,8,FALSE),"")</f>
        <v>-</v>
      </c>
      <c r="E35" s="61">
        <f t="shared" si="0"/>
        <v>0</v>
      </c>
      <c r="F35" s="60" t="str">
        <f>IFERROR(VLOOKUP(A35,'Retorno dividendos 2018-2023 an'!A:I,9,FALSE),"")</f>
        <v>-</v>
      </c>
      <c r="G35" s="61" t="str">
        <f t="shared" si="1"/>
        <v/>
      </c>
    </row>
    <row r="36" spans="1:7" ht="15" customHeight="1">
      <c r="A36" s="59" t="s">
        <v>79</v>
      </c>
      <c r="B36" s="59" t="str">
        <f>IFERROR(VLOOKUP(A36,'Retorno dividendos 2018-2023 an'!A:I,3,FALSE),"")</f>
        <v>FII BB Renda Corporativa</v>
      </c>
      <c r="C36" s="62"/>
      <c r="D36" s="60">
        <f>IFERROR(VLOOKUP(A36,'Retorno dividendos 2018-2023 an'!A:I,8,FALSE),"")</f>
        <v>12.949494949</v>
      </c>
      <c r="E36" s="61">
        <f t="shared" si="0"/>
        <v>463338.53355905111</v>
      </c>
      <c r="F36" s="60">
        <f>IFERROR(VLOOKUP(A36,'Retorno dividendos 2018-2023 an'!A:I,9,FALSE),"")</f>
        <v>11.518143240000001</v>
      </c>
      <c r="G36" s="61">
        <f t="shared" si="1"/>
        <v>520917.29326331936</v>
      </c>
    </row>
    <row r="37" spans="1:7" ht="15" customHeight="1">
      <c r="A37" s="59" t="s">
        <v>80</v>
      </c>
      <c r="B37" s="59" t="str">
        <f>IFERROR(VLOOKUP(A37,'Retorno dividendos 2018-2023 an'!A:I,3,FALSE),"")</f>
        <v>Bradesco Carteira Imobiliaria Ativa</v>
      </c>
      <c r="C37" s="62"/>
      <c r="D37" s="60">
        <f>IFERROR(VLOOKUP(A37,'Retorno dividendos 2018-2023 an'!A:I,8,FALSE),"")</f>
        <v>11.468597886</v>
      </c>
      <c r="E37" s="61">
        <f t="shared" si="0"/>
        <v>523167.70189705124</v>
      </c>
      <c r="F37" s="60">
        <f>IFERROR(VLOOKUP(A37,'Retorno dividendos 2018-2023 an'!A:I,9,FALSE),"")</f>
        <v>10.028125302999999</v>
      </c>
      <c r="G37" s="61">
        <f t="shared" si="1"/>
        <v>598317.21470463171</v>
      </c>
    </row>
    <row r="38" spans="1:7" ht="15" customHeight="1">
      <c r="A38" s="59" t="s">
        <v>81</v>
      </c>
      <c r="B38" s="59" t="str">
        <f>IFERROR(VLOOKUP(A38,'Retorno dividendos 2018-2023 an'!A:I,3,FALSE),"")</f>
        <v>Banestes Recebiveis Imob FII</v>
      </c>
      <c r="C38" s="62"/>
      <c r="D38" s="60">
        <f>IFERROR(VLOOKUP(A38,'Retorno dividendos 2018-2023 an'!A:I,8,FALSE),"")</f>
        <v>10.204731090999999</v>
      </c>
      <c r="E38" s="61">
        <f t="shared" si="0"/>
        <v>587962.57799401134</v>
      </c>
      <c r="F38" s="60">
        <f>IFERROR(VLOOKUP(A38,'Retorno dividendos 2018-2023 an'!A:I,9,FALSE),"")</f>
        <v>12.572743267</v>
      </c>
      <c r="G38" s="61">
        <f t="shared" si="1"/>
        <v>477222.82023751753</v>
      </c>
    </row>
    <row r="39" spans="1:7" ht="15" customHeight="1">
      <c r="A39" s="59" t="s">
        <v>82</v>
      </c>
      <c r="B39" s="59" t="str">
        <f>IFERROR(VLOOKUP(A39,'Retorno dividendos 2018-2023 an'!A:I,3,FALSE),"")</f>
        <v>Bgr B32 FI Imobiliário</v>
      </c>
      <c r="C39" s="62"/>
      <c r="D39" s="60" t="str">
        <f>IFERROR(VLOOKUP(A39,'Retorno dividendos 2018-2023 an'!A:I,8,FALSE),"")</f>
        <v>-</v>
      </c>
      <c r="E39" s="61">
        <f t="shared" si="0"/>
        <v>0</v>
      </c>
      <c r="F39" s="60" t="str">
        <f>IFERROR(VLOOKUP(A39,'Retorno dividendos 2018-2023 an'!A:I,9,FALSE),"")</f>
        <v>-</v>
      </c>
      <c r="G39" s="61" t="str">
        <f t="shared" si="1"/>
        <v/>
      </c>
    </row>
    <row r="40" spans="1:7" ht="15" customHeight="1">
      <c r="A40" s="59" t="s">
        <v>83</v>
      </c>
      <c r="B40" s="59" t="str">
        <f>IFERROR(VLOOKUP(A40,'Retorno dividendos 2018-2023 an'!A:I,3,FALSE),"")</f>
        <v>Brio Credito Estruturado - FII</v>
      </c>
      <c r="C40" s="62"/>
      <c r="D40" s="60">
        <f>IFERROR(VLOOKUP(A40,'Retorno dividendos 2018-2023 an'!A:I,8,FALSE),"")</f>
        <v>12.721748399999999</v>
      </c>
      <c r="E40" s="61">
        <f t="shared" si="0"/>
        <v>471633.28587759216</v>
      </c>
      <c r="F40" s="60">
        <f>IFERROR(VLOOKUP(A40,'Retorno dividendos 2018-2023 an'!A:I,9,FALSE),"")</f>
        <v>9.4291937207000007</v>
      </c>
      <c r="G40" s="61">
        <f t="shared" si="1"/>
        <v>636321.63870259037</v>
      </c>
    </row>
    <row r="41" spans="1:7" ht="15" customHeight="1">
      <c r="A41" s="59" t="s">
        <v>84</v>
      </c>
      <c r="B41" s="59" t="str">
        <f>IFERROR(VLOOKUP(A41,'Retorno dividendos 2018-2023 an'!A:I,3,FALSE),"")</f>
        <v>Brio Multiestratégia - FII</v>
      </c>
      <c r="C41" s="62"/>
      <c r="D41" s="60">
        <f>IFERROR(VLOOKUP(A41,'Retorno dividendos 2018-2023 an'!A:I,8,FALSE),"")</f>
        <v>13.066666666</v>
      </c>
      <c r="E41" s="61">
        <f t="shared" si="0"/>
        <v>459183.67349281552</v>
      </c>
      <c r="F41" s="60">
        <f>IFERROR(VLOOKUP(A41,'Retorno dividendos 2018-2023 an'!A:I,9,FALSE),"")</f>
        <v>13.556771545</v>
      </c>
      <c r="G41" s="61">
        <f t="shared" si="1"/>
        <v>442583.24927020812</v>
      </c>
    </row>
    <row r="42" spans="1:7" ht="15" customHeight="1">
      <c r="A42" s="59" t="s">
        <v>85</v>
      </c>
      <c r="B42" s="59" t="str">
        <f>IFERROR(VLOOKUP(A42,'Retorno dividendos 2018-2023 an'!A:I,3,FALSE),"")</f>
        <v>Brio Real Estate IV - FII</v>
      </c>
      <c r="C42" s="62"/>
      <c r="D42" s="60" t="str">
        <f>IFERROR(VLOOKUP(A42,'Retorno dividendos 2018-2023 an'!A:I,8,FALSE),"")</f>
        <v>-</v>
      </c>
      <c r="E42" s="61">
        <f t="shared" si="0"/>
        <v>0</v>
      </c>
      <c r="F42" s="60" t="str">
        <f>IFERROR(VLOOKUP(A42,'Retorno dividendos 2018-2023 an'!A:I,9,FALSE),"")</f>
        <v>-</v>
      </c>
      <c r="G42" s="61" t="str">
        <f t="shared" si="1"/>
        <v/>
      </c>
    </row>
    <row r="43" spans="1:7" ht="15" customHeight="1">
      <c r="A43" s="59" t="s">
        <v>86</v>
      </c>
      <c r="B43" s="59" t="str">
        <f>IFERROR(VLOOKUP(A43,'Retorno dividendos 2018-2023 an'!A:I,3,FALSE),"")</f>
        <v>Brio Real Estate V FI Imobiliário</v>
      </c>
      <c r="C43" s="62"/>
      <c r="D43" s="60" t="str">
        <f>IFERROR(VLOOKUP(A43,'Retorno dividendos 2018-2023 an'!A:I,8,FALSE),"")</f>
        <v>-</v>
      </c>
      <c r="E43" s="61">
        <f t="shared" si="0"/>
        <v>0</v>
      </c>
      <c r="F43" s="60" t="str">
        <f>IFERROR(VLOOKUP(A43,'Retorno dividendos 2018-2023 an'!A:I,9,FALSE),"")</f>
        <v>-</v>
      </c>
      <c r="G43" s="61" t="str">
        <f t="shared" si="1"/>
        <v/>
      </c>
    </row>
    <row r="44" spans="1:7" ht="15" customHeight="1">
      <c r="A44" s="59" t="s">
        <v>31</v>
      </c>
      <c r="B44" s="59" t="str">
        <f>IFERROR(VLOOKUP(A44,'Retorno dividendos 2018-2023 an'!A:I,3,FALSE),"")</f>
        <v>Catuaí Vbi Triple A FII</v>
      </c>
      <c r="C44" s="62"/>
      <c r="D44" s="60">
        <f>IFERROR(VLOOKUP(A44,'Retorno dividendos 2018-2023 an'!A:I,8,FALSE),"")</f>
        <v>19.329999999999998</v>
      </c>
      <c r="E44" s="61">
        <f t="shared" si="0"/>
        <v>310398.34454216249</v>
      </c>
      <c r="F44" s="60">
        <f>IFERROR(VLOOKUP(A44,'Retorno dividendos 2018-2023 an'!A:I,9,FALSE),"")</f>
        <v>4.1575821367000003</v>
      </c>
      <c r="G44" s="61">
        <f t="shared" si="1"/>
        <v>1443146.473772947</v>
      </c>
    </row>
    <row r="45" spans="1:7" ht="15" customHeight="1">
      <c r="A45" s="59" t="s">
        <v>87</v>
      </c>
      <c r="B45" s="59" t="str">
        <f>IFERROR(VLOOKUP(A45,'Retorno dividendos 2018-2023 an'!A:I,3,FALSE),"")</f>
        <v>Bluemacaw Logística Fundo de I</v>
      </c>
      <c r="C45" s="62"/>
      <c r="D45" s="60">
        <f>IFERROR(VLOOKUP(A45,'Retorno dividendos 2018-2023 an'!A:I,8,FALSE),"")</f>
        <v>11.193128439000001</v>
      </c>
      <c r="E45" s="61">
        <f t="shared" si="0"/>
        <v>536043.1654741239</v>
      </c>
      <c r="F45" s="60">
        <f>IFERROR(VLOOKUP(A45,'Retorno dividendos 2018-2023 an'!A:I,9,FALSE),"")</f>
        <v>11.421568626999999</v>
      </c>
      <c r="G45" s="61">
        <f t="shared" si="1"/>
        <v>525321.88843275956</v>
      </c>
    </row>
    <row r="46" spans="1:7" ht="15" customHeight="1">
      <c r="A46" s="59" t="s">
        <v>88</v>
      </c>
      <c r="B46" s="59" t="str">
        <f>IFERROR(VLOOKUP(A46,'Retorno dividendos 2018-2023 an'!A:I,3,FALSE),"")</f>
        <v>Bluemacaw Logística Fundo de I</v>
      </c>
      <c r="C46" s="62"/>
      <c r="D46" s="60" t="str">
        <f>IFERROR(VLOOKUP(A46,'Retorno dividendos 2018-2023 an'!A:I,8,FALSE),"")</f>
        <v>-</v>
      </c>
      <c r="E46" s="61">
        <f t="shared" si="0"/>
        <v>0</v>
      </c>
      <c r="F46" s="60" t="str">
        <f>IFERROR(VLOOKUP(A46,'Retorno dividendos 2018-2023 an'!A:I,9,FALSE),"")</f>
        <v>-</v>
      </c>
      <c r="G46" s="61" t="str">
        <f t="shared" si="1"/>
        <v/>
      </c>
    </row>
    <row r="47" spans="1:7" ht="15" customHeight="1">
      <c r="A47" s="59" t="s">
        <v>30</v>
      </c>
      <c r="B47" s="59" t="str">
        <f>IFERROR(VLOOKUP(A47,'Retorno dividendos 2018-2023 an'!A:I,3,FALSE),"")</f>
        <v>Vbi Office Fund II - FII</v>
      </c>
      <c r="C47" s="62"/>
      <c r="D47" s="60" t="str">
        <f>IFERROR(VLOOKUP(A47,'Retorno dividendos 2018-2023 an'!A:I,8,FALSE),"")</f>
        <v>-</v>
      </c>
      <c r="E47" s="61">
        <f t="shared" si="0"/>
        <v>0</v>
      </c>
      <c r="F47" s="60">
        <f>IFERROR(VLOOKUP(A47,'Retorno dividendos 2018-2023 an'!A:I,9,FALSE),"")</f>
        <v>7.6613482822999996</v>
      </c>
      <c r="G47" s="61">
        <f t="shared" si="1"/>
        <v>783151.96998180985</v>
      </c>
    </row>
    <row r="48" spans="1:7" ht="15" customHeight="1">
      <c r="A48" s="59" t="s">
        <v>89</v>
      </c>
      <c r="B48" s="59" t="str">
        <f>IFERROR(VLOOKUP(A48,'Retorno dividendos 2018-2023 an'!A:I,3,FALSE),"")</f>
        <v>Bluecap Log FII</v>
      </c>
      <c r="C48" s="62"/>
      <c r="D48" s="60" t="str">
        <f>IFERROR(VLOOKUP(A48,'Retorno dividendos 2018-2023 an'!A:I,8,FALSE),"")</f>
        <v>-</v>
      </c>
      <c r="E48" s="61">
        <f t="shared" si="0"/>
        <v>0</v>
      </c>
      <c r="F48" s="60" t="str">
        <f>IFERROR(VLOOKUP(A48,'Retorno dividendos 2018-2023 an'!A:I,9,FALSE),"")</f>
        <v>-</v>
      </c>
      <c r="G48" s="61" t="str">
        <f t="shared" si="1"/>
        <v/>
      </c>
    </row>
    <row r="49" spans="1:7" ht="15" customHeight="1">
      <c r="A49" s="59" t="s">
        <v>90</v>
      </c>
      <c r="B49" s="59" t="str">
        <f>IFERROR(VLOOKUP(A49,'Retorno dividendos 2018-2023 an'!A:I,3,FALSE),"")</f>
        <v>Bluecap Log FII</v>
      </c>
      <c r="C49" s="62"/>
      <c r="D49" s="60" t="str">
        <f>IFERROR(VLOOKUP(A49,'Retorno dividendos 2018-2023 an'!A:I,8,FALSE),"")</f>
        <v>-</v>
      </c>
      <c r="E49" s="61">
        <f t="shared" si="0"/>
        <v>0</v>
      </c>
      <c r="F49" s="60" t="str">
        <f>IFERROR(VLOOKUP(A49,'Retorno dividendos 2018-2023 an'!A:I,9,FALSE),"")</f>
        <v>-</v>
      </c>
      <c r="G49" s="61" t="str">
        <f t="shared" si="1"/>
        <v/>
      </c>
    </row>
    <row r="50" spans="1:7" ht="15" customHeight="1">
      <c r="A50" s="59" t="s">
        <v>91</v>
      </c>
      <c r="B50" s="59" t="str">
        <f>IFERROR(VLOOKUP(A50,'Retorno dividendos 2018-2023 an'!A:I,3,FALSE),"")</f>
        <v>FI Imobiliário Macam Shopping</v>
      </c>
      <c r="C50" s="62"/>
      <c r="D50" s="60" t="str">
        <f>IFERROR(VLOOKUP(A50,'Retorno dividendos 2018-2023 an'!A:I,8,FALSE),"")</f>
        <v>-</v>
      </c>
      <c r="E50" s="61">
        <f t="shared" si="0"/>
        <v>0</v>
      </c>
      <c r="F50" s="60" t="str">
        <f>IFERROR(VLOOKUP(A50,'Retorno dividendos 2018-2023 an'!A:I,9,FALSE),"")</f>
        <v>-</v>
      </c>
      <c r="G50" s="61" t="str">
        <f t="shared" si="1"/>
        <v/>
      </c>
    </row>
    <row r="51" spans="1:7" ht="15" customHeight="1">
      <c r="A51" s="59" t="s">
        <v>92</v>
      </c>
      <c r="B51" s="59" t="str">
        <f>IFERROR(VLOOKUP(A51,'Retorno dividendos 2018-2023 an'!A:I,3,FALSE),"")</f>
        <v>FII - Blue Recebíveis Imobiliá</v>
      </c>
      <c r="C51" s="62"/>
      <c r="D51" s="60">
        <f>IFERROR(VLOOKUP(A51,'Retorno dividendos 2018-2023 an'!A:I,8,FALSE),"")</f>
        <v>11.597809855</v>
      </c>
      <c r="E51" s="61">
        <f t="shared" si="0"/>
        <v>517339.05582296685</v>
      </c>
      <c r="F51" s="60">
        <f>IFERROR(VLOOKUP(A51,'Retorno dividendos 2018-2023 an'!A:I,9,FALSE),"")</f>
        <v>8.4897959184000005</v>
      </c>
      <c r="G51" s="61">
        <f t="shared" si="1"/>
        <v>706730.76922805095</v>
      </c>
    </row>
    <row r="52" spans="1:7" ht="15" customHeight="1">
      <c r="A52" s="59" t="s">
        <v>93</v>
      </c>
      <c r="B52" s="59" t="str">
        <f>IFERROR(VLOOKUP(A52,'Retorno dividendos 2018-2023 an'!A:I,3,FALSE),"")</f>
        <v>FII Brasilio Machado</v>
      </c>
      <c r="C52" s="62"/>
      <c r="D52" s="60" t="str">
        <f>IFERROR(VLOOKUP(A52,'Retorno dividendos 2018-2023 an'!A:I,8,FALSE),"")</f>
        <v>-</v>
      </c>
      <c r="E52" s="61">
        <f t="shared" si="0"/>
        <v>0</v>
      </c>
      <c r="F52" s="60" t="str">
        <f>IFERROR(VLOOKUP(A52,'Retorno dividendos 2018-2023 an'!A:I,9,FALSE),"")</f>
        <v>-</v>
      </c>
      <c r="G52" s="61" t="str">
        <f t="shared" si="1"/>
        <v/>
      </c>
    </row>
    <row r="53" spans="1:7" ht="15" customHeight="1">
      <c r="A53" s="59" t="s">
        <v>94</v>
      </c>
      <c r="B53" s="59" t="str">
        <f>IFERROR(VLOOKUP(A53,'Retorno dividendos 2018-2023 an'!A:I,3,FALSE),"")</f>
        <v>FII Brasilio Machado</v>
      </c>
      <c r="C53" s="62"/>
      <c r="D53" s="60" t="str">
        <f>IFERROR(VLOOKUP(A53,'Retorno dividendos 2018-2023 an'!A:I,8,FALSE),"")</f>
        <v>-</v>
      </c>
      <c r="E53" s="61">
        <f t="shared" si="0"/>
        <v>0</v>
      </c>
      <c r="F53" s="60" t="str">
        <f>IFERROR(VLOOKUP(A53,'Retorno dividendos 2018-2023 an'!A:I,9,FALSE),"")</f>
        <v>-</v>
      </c>
      <c r="G53" s="61" t="str">
        <f t="shared" si="1"/>
        <v/>
      </c>
    </row>
    <row r="54" spans="1:7" ht="15" customHeight="1">
      <c r="A54" s="59" t="s">
        <v>28</v>
      </c>
      <c r="B54" s="59" t="str">
        <f>IFERROR(VLOOKUP(A54,'Retorno dividendos 2018-2023 an'!A:I,3,FALSE),"")</f>
        <v>Bm Brascan Lajes Corporativas FII</v>
      </c>
      <c r="C54" s="62"/>
      <c r="D54" s="60">
        <f>IFERROR(VLOOKUP(A54,'Retorno dividendos 2018-2023 an'!A:I,8,FALSE),"")</f>
        <v>11.765859398</v>
      </c>
      <c r="E54" s="61">
        <f t="shared" si="0"/>
        <v>509949.99999914155</v>
      </c>
      <c r="F54" s="60">
        <f>IFERROR(VLOOKUP(A54,'Retorno dividendos 2018-2023 an'!A:I,9,FALSE),"")</f>
        <v>8.1367041198999992</v>
      </c>
      <c r="G54" s="61">
        <f t="shared" si="1"/>
        <v>737399.30954669393</v>
      </c>
    </row>
    <row r="55" spans="1:7" ht="15" customHeight="1">
      <c r="A55" s="59" t="s">
        <v>95</v>
      </c>
      <c r="B55" s="59" t="str">
        <f>IFERROR(VLOOKUP(A55,'Retorno dividendos 2018-2023 an'!A:I,3,FALSE),"")</f>
        <v>Banrisul Novas Fronteiras - FII</v>
      </c>
      <c r="C55" s="62"/>
      <c r="D55" s="60">
        <f>IFERROR(VLOOKUP(A55,'Retorno dividendos 2018-2023 an'!A:I,8,FALSE),"")</f>
        <v>14.303913935000001</v>
      </c>
      <c r="E55" s="61">
        <f t="shared" si="0"/>
        <v>419465.61110932747</v>
      </c>
      <c r="F55" s="60">
        <f>IFERROR(VLOOKUP(A55,'Retorno dividendos 2018-2023 an'!A:I,9,FALSE),"")</f>
        <v>13.498340101</v>
      </c>
      <c r="G55" s="61">
        <f t="shared" si="1"/>
        <v>444499.09804506262</v>
      </c>
    </row>
    <row r="56" spans="1:7" ht="15" customHeight="1">
      <c r="A56" s="59" t="s">
        <v>96</v>
      </c>
      <c r="B56" s="59" t="str">
        <f>IFERROR(VLOOKUP(A56,'Retorno dividendos 2018-2023 an'!A:I,3,FALSE),"")</f>
        <v>FI Imobiliario Brasil Plural A</v>
      </c>
      <c r="C56" s="62"/>
      <c r="D56" s="60">
        <f>IFERROR(VLOOKUP(A56,'Retorno dividendos 2018-2023 an'!A:I,8,FALSE),"")</f>
        <v>11.705475141000001</v>
      </c>
      <c r="E56" s="61">
        <f t="shared" si="0"/>
        <v>512580.64518749807</v>
      </c>
      <c r="F56" s="60">
        <f>IFERROR(VLOOKUP(A56,'Retorno dividendos 2018-2023 an'!A:I,9,FALSE),"")</f>
        <v>10.469722693</v>
      </c>
      <c r="G56" s="61">
        <f t="shared" si="1"/>
        <v>573081.08112658688</v>
      </c>
    </row>
    <row r="57" spans="1:7" ht="15" customHeight="1">
      <c r="A57" s="59" t="s">
        <v>97</v>
      </c>
      <c r="B57" s="59" t="str">
        <f>IFERROR(VLOOKUP(A57,'Retorno dividendos 2018-2023 an'!A:I,3,FALSE),"")</f>
        <v>FI Imobiliario BTG Pa</v>
      </c>
      <c r="C57" s="62"/>
      <c r="D57" s="60">
        <f>IFERROR(VLOOKUP(A57,'Retorno dividendos 2018-2023 an'!A:I,8,FALSE),"")</f>
        <v>0.85712103787000005</v>
      </c>
      <c r="E57" s="61">
        <f t="shared" si="0"/>
        <v>7000178.1952644391</v>
      </c>
      <c r="F57" s="60">
        <f>IFERROR(VLOOKUP(A57,'Retorno dividendos 2018-2023 an'!A:I,9,FALSE),"")</f>
        <v>12.822916665999999</v>
      </c>
      <c r="G57" s="61">
        <f t="shared" si="1"/>
        <v>467912.26647436747</v>
      </c>
    </row>
    <row r="58" spans="1:7" ht="15" customHeight="1">
      <c r="A58" s="59" t="s">
        <v>98</v>
      </c>
      <c r="B58" s="59" t="str">
        <f>IFERROR(VLOOKUP(A58,'Retorno dividendos 2018-2023 an'!A:I,3,FALSE),"")</f>
        <v>Bresco Logística FI Imobiliário</v>
      </c>
      <c r="C58" s="62"/>
      <c r="D58" s="60">
        <f>IFERROR(VLOOKUP(A58,'Retorno dividendos 2018-2023 an'!A:I,8,FALSE),"")</f>
        <v>10.095218593</v>
      </c>
      <c r="E58" s="61">
        <f t="shared" si="0"/>
        <v>594340.77080414933</v>
      </c>
      <c r="F58" s="60">
        <f>IFERROR(VLOOKUP(A58,'Retorno dividendos 2018-2023 an'!A:I,9,FALSE),"")</f>
        <v>8.6274509804000008</v>
      </c>
      <c r="G58" s="61">
        <f t="shared" si="1"/>
        <v>695454.54545391316</v>
      </c>
    </row>
    <row r="59" spans="1:7" ht="15" customHeight="1">
      <c r="A59" s="59" t="s">
        <v>99</v>
      </c>
      <c r="B59" s="59" t="str">
        <f>IFERROR(VLOOKUP(A59,'Retorno dividendos 2018-2023 an'!A:I,3,FALSE),"")</f>
        <v>BTG Pactual Corporate Office Fund FII</v>
      </c>
      <c r="C59" s="62"/>
      <c r="D59" s="60">
        <f>IFERROR(VLOOKUP(A59,'Retorno dividendos 2018-2023 an'!A:I,8,FALSE),"")</f>
        <v>8.9496791624000007</v>
      </c>
      <c r="E59" s="61">
        <f t="shared" si="0"/>
        <v>670415.09434300242</v>
      </c>
      <c r="F59" s="60">
        <f>IFERROR(VLOOKUP(A59,'Retorno dividendos 2018-2023 an'!A:I,9,FALSE),"")</f>
        <v>9.6627318718000001</v>
      </c>
      <c r="G59" s="61">
        <f t="shared" si="1"/>
        <v>620942.40837941249</v>
      </c>
    </row>
    <row r="60" spans="1:7" ht="15" customHeight="1">
      <c r="A60" s="59" t="s">
        <v>100</v>
      </c>
      <c r="B60" s="59" t="str">
        <f>IFERROR(VLOOKUP(A60,'Retorno dividendos 2018-2023 an'!A:I,3,FALSE),"")</f>
        <v>FII BR Hoteis</v>
      </c>
      <c r="C60" s="62"/>
      <c r="D60" s="60" t="str">
        <f>IFERROR(VLOOKUP(A60,'Retorno dividendos 2018-2023 an'!A:I,8,FALSE),"")</f>
        <v>-</v>
      </c>
      <c r="E60" s="61">
        <f t="shared" si="0"/>
        <v>0</v>
      </c>
      <c r="F60" s="60" t="str">
        <f>IFERROR(VLOOKUP(A60,'Retorno dividendos 2018-2023 an'!A:I,9,FALSE),"")</f>
        <v>-</v>
      </c>
      <c r="G60" s="61" t="str">
        <f t="shared" si="1"/>
        <v/>
      </c>
    </row>
    <row r="61" spans="1:7" ht="15" customHeight="1">
      <c r="A61" s="59" t="s">
        <v>101</v>
      </c>
      <c r="B61" s="59" t="str">
        <f>IFERROR(VLOOKUP(A61,'Retorno dividendos 2018-2023 an'!A:I,3,FALSE),"")</f>
        <v>FII Brio Real Estate II</v>
      </c>
      <c r="C61" s="62"/>
      <c r="D61" s="60" t="str">
        <f>IFERROR(VLOOKUP(A61,'Retorno dividendos 2018-2023 an'!A:I,8,FALSE),"")</f>
        <v>-</v>
      </c>
      <c r="E61" s="61">
        <f t="shared" si="0"/>
        <v>0</v>
      </c>
      <c r="F61" s="60">
        <f>IFERROR(VLOOKUP(A61,'Retorno dividendos 2018-2023 an'!A:I,9,FALSE),"")</f>
        <v>31.626184774999999</v>
      </c>
      <c r="G61" s="61">
        <f t="shared" si="1"/>
        <v>189716.21277388177</v>
      </c>
    </row>
    <row r="62" spans="1:7" ht="15" customHeight="1">
      <c r="A62" s="59" t="s">
        <v>102</v>
      </c>
      <c r="B62" s="59" t="str">
        <f>IFERROR(VLOOKUP(A62,'Retorno dividendos 2018-2023 an'!A:I,3,FALSE),"")</f>
        <v>Brio Real Estate III FII</v>
      </c>
      <c r="C62" s="62"/>
      <c r="D62" s="60">
        <f>IFERROR(VLOOKUP(A62,'Retorno dividendos 2018-2023 an'!A:I,8,FALSE),"")</f>
        <v>14.807899461</v>
      </c>
      <c r="E62" s="61">
        <f t="shared" si="0"/>
        <v>405189.13677138183</v>
      </c>
      <c r="F62" s="60">
        <f>IFERROR(VLOOKUP(A62,'Retorno dividendos 2018-2023 an'!A:I,9,FALSE),"")</f>
        <v>30.507976107000001</v>
      </c>
      <c r="G62" s="61">
        <f t="shared" si="1"/>
        <v>196669.87999978507</v>
      </c>
    </row>
    <row r="63" spans="1:7" ht="15" customHeight="1">
      <c r="A63" s="59" t="s">
        <v>103</v>
      </c>
      <c r="B63" s="59" t="str">
        <f>IFERROR(VLOOKUP(A63,'Retorno dividendos 2018-2023 an'!A:I,3,FALSE),"")</f>
        <v>Brix FI Imobiliário - Responsabilidade Limitada</v>
      </c>
      <c r="C63" s="62"/>
      <c r="D63" s="60" t="str">
        <f>IFERROR(VLOOKUP(A63,'Retorno dividendos 2018-2023 an'!A:I,8,FALSE),"")</f>
        <v>-</v>
      </c>
      <c r="E63" s="61">
        <f t="shared" si="0"/>
        <v>0</v>
      </c>
      <c r="F63" s="60" t="str">
        <f>IFERROR(VLOOKUP(A63,'Retorno dividendos 2018-2023 an'!A:I,9,FALSE),"")</f>
        <v>-</v>
      </c>
      <c r="G63" s="61" t="str">
        <f t="shared" si="1"/>
        <v/>
      </c>
    </row>
    <row r="64" spans="1:7" ht="15" customHeight="1">
      <c r="A64" s="59" t="s">
        <v>104</v>
      </c>
      <c r="B64" s="59" t="str">
        <f>IFERROR(VLOOKUP(A64,'Retorno dividendos 2018-2023 an'!A:I,3,FALSE),"")</f>
        <v>Brix FI Imobiliário - Responsabilidade Limitada</v>
      </c>
      <c r="C64" s="62"/>
      <c r="D64" s="60" t="str">
        <f>IFERROR(VLOOKUP(A64,'Retorno dividendos 2018-2023 an'!A:I,8,FALSE),"")</f>
        <v>-</v>
      </c>
      <c r="E64" s="61">
        <f t="shared" si="0"/>
        <v>0</v>
      </c>
      <c r="F64" s="60" t="str">
        <f>IFERROR(VLOOKUP(A64,'Retorno dividendos 2018-2023 an'!A:I,9,FALSE),"")</f>
        <v>-</v>
      </c>
      <c r="G64" s="61" t="str">
        <f t="shared" si="1"/>
        <v/>
      </c>
    </row>
    <row r="65" spans="1:7" ht="15" customHeight="1">
      <c r="A65" s="59" t="s">
        <v>105</v>
      </c>
      <c r="B65" s="59" t="str">
        <f>IFERROR(VLOOKUP(A65,'Retorno dividendos 2018-2023 an'!A:I,3,FALSE),"")</f>
        <v>Brix FI Imobiliário - Responsabilidade Limitada</v>
      </c>
      <c r="C65" s="62"/>
      <c r="D65" s="60" t="str">
        <f>IFERROR(VLOOKUP(A65,'Retorno dividendos 2018-2023 an'!A:I,8,FALSE),"")</f>
        <v>-</v>
      </c>
      <c r="E65" s="61">
        <f t="shared" si="0"/>
        <v>0</v>
      </c>
      <c r="F65" s="60" t="str">
        <f>IFERROR(VLOOKUP(A65,'Retorno dividendos 2018-2023 an'!A:I,9,FALSE),"")</f>
        <v>-</v>
      </c>
      <c r="G65" s="61" t="str">
        <f t="shared" si="1"/>
        <v/>
      </c>
    </row>
    <row r="66" spans="1:7" ht="15" customHeight="1">
      <c r="A66" s="59" t="s">
        <v>106</v>
      </c>
      <c r="B66" s="59" t="str">
        <f>IFERROR(VLOOKUP(A66,'Retorno dividendos 2018-2023 an'!A:I,3,FALSE),"")</f>
        <v>Brpr Corporate Offices FII</v>
      </c>
      <c r="C66" s="62"/>
      <c r="D66" s="60" t="str">
        <f>IFERROR(VLOOKUP(A66,'Retorno dividendos 2018-2023 an'!A:I,8,FALSE),"")</f>
        <v>-</v>
      </c>
      <c r="E66" s="61">
        <f t="shared" si="0"/>
        <v>0</v>
      </c>
      <c r="F66" s="60">
        <f>IFERROR(VLOOKUP(A66,'Retorno dividendos 2018-2023 an'!A:I,9,FALSE),"")</f>
        <v>9.6871454139999997</v>
      </c>
      <c r="G66" s="61">
        <f t="shared" si="1"/>
        <v>619377.50942901254</v>
      </c>
    </row>
    <row r="67" spans="1:7" ht="15" customHeight="1">
      <c r="A67" s="59" t="s">
        <v>107</v>
      </c>
      <c r="B67" s="59" t="str">
        <f>IFERROR(VLOOKUP(A67,'Retorno dividendos 2018-2023 an'!A:I,3,FALSE),"")</f>
        <v>FII BTG Pactual Agro Logística</v>
      </c>
      <c r="C67" s="62"/>
      <c r="D67" s="60">
        <f>IFERROR(VLOOKUP(A67,'Retorno dividendos 2018-2023 an'!A:I,8,FALSE),"")</f>
        <v>9.5578947368999998</v>
      </c>
      <c r="E67" s="61">
        <f t="shared" si="0"/>
        <v>627753.30396095524</v>
      </c>
      <c r="F67" s="60">
        <f>IFERROR(VLOOKUP(A67,'Retorno dividendos 2018-2023 an'!A:I,9,FALSE),"")</f>
        <v>11.732124874</v>
      </c>
      <c r="G67" s="61">
        <f t="shared" si="1"/>
        <v>511416.30901805556</v>
      </c>
    </row>
    <row r="68" spans="1:7" ht="15" customHeight="1">
      <c r="A68" s="59" t="s">
        <v>108</v>
      </c>
      <c r="B68" s="59" t="str">
        <f>IFERROR(VLOOKUP(A68,'Retorno dividendos 2018-2023 an'!A:I,3,FALSE),"")</f>
        <v>FII BTG Pactual Crédito Imobil</v>
      </c>
      <c r="C68" s="62"/>
      <c r="D68" s="60">
        <f>IFERROR(VLOOKUP(A68,'Retorno dividendos 2018-2023 an'!A:I,8,FALSE),"")</f>
        <v>13.724811472000001</v>
      </c>
      <c r="E68" s="61">
        <f t="shared" si="0"/>
        <v>437164.47488117451</v>
      </c>
      <c r="F68" s="60">
        <f>IFERROR(VLOOKUP(A68,'Retorno dividendos 2018-2023 an'!A:I,9,FALSE),"")</f>
        <v>11.148036253000001</v>
      </c>
      <c r="G68" s="61">
        <f t="shared" si="1"/>
        <v>538211.38215130626</v>
      </c>
    </row>
    <row r="69" spans="1:7" ht="15" customHeight="1">
      <c r="A69" s="59" t="s">
        <v>109</v>
      </c>
      <c r="B69" s="59" t="str">
        <f>IFERROR(VLOOKUP(A69,'Retorno dividendos 2018-2023 an'!A:I,3,FALSE),"")</f>
        <v>BTG Pactual Re Hf FII FII Resp Limitada</v>
      </c>
      <c r="C69" s="62"/>
      <c r="D69" s="60" t="str">
        <f>IFERROR(VLOOKUP(A69,'Retorno dividendos 2018-2023 an'!A:I,8,FALSE),"")</f>
        <v>-</v>
      </c>
      <c r="E69" s="61">
        <f t="shared" si="0"/>
        <v>0</v>
      </c>
      <c r="F69" s="60" t="str">
        <f>IFERROR(VLOOKUP(A69,'Retorno dividendos 2018-2023 an'!A:I,9,FALSE),"")</f>
        <v>-</v>
      </c>
      <c r="G69" s="61" t="str">
        <f t="shared" si="1"/>
        <v/>
      </c>
    </row>
    <row r="70" spans="1:7" ht="15" customHeight="1">
      <c r="A70" s="59" t="s">
        <v>110</v>
      </c>
      <c r="B70" s="59" t="str">
        <f>IFERROR(VLOOKUP(A70,'Retorno dividendos 2018-2023 an'!A:I,3,FALSE),"")</f>
        <v>BTG Hotéis FII FII Senior</v>
      </c>
      <c r="C70" s="62"/>
      <c r="D70" s="60">
        <f>IFERROR(VLOOKUP(A70,'Retorno dividendos 2018-2023 an'!A:I,8,FALSE),"")</f>
        <v>10.516772438</v>
      </c>
      <c r="E70" s="61">
        <f t="shared" ref="E70:E133" si="2">IFERROR(($D$1*12)/(D70/100),0)</f>
        <v>570517.24142288603</v>
      </c>
      <c r="F70" s="60">
        <f>IFERROR(VLOOKUP(A70,'Retorno dividendos 2018-2023 an'!A:I,9,FALSE),"")</f>
        <v>8.8021223361000001</v>
      </c>
      <c r="G70" s="61">
        <f t="shared" ref="G70:G133" si="3">IFERROR(($D$1*12)/(F70/100),"")</f>
        <v>681653.78426885733</v>
      </c>
    </row>
    <row r="71" spans="1:7" ht="15" customHeight="1">
      <c r="A71" s="59" t="s">
        <v>111</v>
      </c>
      <c r="B71" s="59" t="str">
        <f>IFERROR(VLOOKUP(A71,'Retorno dividendos 2018-2023 an'!A:I,3,FALSE),"")</f>
        <v>BTG Pactual Logistica FII</v>
      </c>
      <c r="C71" s="62"/>
      <c r="D71" s="60">
        <f>IFERROR(VLOOKUP(A71,'Retorno dividendos 2018-2023 an'!A:I,8,FALSE),"")</f>
        <v>8.9641434262999997</v>
      </c>
      <c r="E71" s="61">
        <f t="shared" si="2"/>
        <v>669333.33333294664</v>
      </c>
      <c r="F71" s="60">
        <f>IFERROR(VLOOKUP(A71,'Retorno dividendos 2018-2023 an'!A:I,9,FALSE),"")</f>
        <v>8.9246173101000004</v>
      </c>
      <c r="G71" s="61">
        <f t="shared" si="3"/>
        <v>672297.73462776863</v>
      </c>
    </row>
    <row r="72" spans="1:7" ht="15" customHeight="1">
      <c r="A72" s="59" t="s">
        <v>112</v>
      </c>
      <c r="B72" s="59" t="str">
        <f>IFERROR(VLOOKUP(A72,'Retorno dividendos 2018-2023 an'!A:I,3,FALSE),"")</f>
        <v>Barra Malls FI Imobiliário</v>
      </c>
      <c r="C72" s="62"/>
      <c r="D72" s="60">
        <f>IFERROR(VLOOKUP(A72,'Retorno dividendos 2018-2023 an'!A:I,8,FALSE),"")</f>
        <v>5.05</v>
      </c>
      <c r="E72" s="61">
        <f t="shared" si="2"/>
        <v>1188118.8118811883</v>
      </c>
      <c r="F72" s="60">
        <f>IFERROR(VLOOKUP(A72,'Retorno dividendos 2018-2023 an'!A:I,9,FALSE),"")</f>
        <v>9.8881640261000001</v>
      </c>
      <c r="G72" s="61">
        <f t="shared" si="3"/>
        <v>606786.05089507857</v>
      </c>
    </row>
    <row r="73" spans="1:7" ht="15" customHeight="1">
      <c r="A73" s="59" t="s">
        <v>113</v>
      </c>
      <c r="B73" s="59" t="str">
        <f>IFERROR(VLOOKUP(A73,'Retorno dividendos 2018-2023 an'!A:I,3,FALSE),"")</f>
        <v>FII BTG Pactual Terras Agrícol</v>
      </c>
      <c r="C73" s="62"/>
      <c r="D73" s="60">
        <f>IFERROR(VLOOKUP(A73,'Retorno dividendos 2018-2023 an'!A:I,8,FALSE),"")</f>
        <v>9.9605522683000007</v>
      </c>
      <c r="E73" s="61">
        <f t="shared" si="2"/>
        <v>602376.23762041051</v>
      </c>
      <c r="F73" s="60">
        <f>IFERROR(VLOOKUP(A73,'Retorno dividendos 2018-2023 an'!A:I,9,FALSE),"")</f>
        <v>6.0150375939999998</v>
      </c>
      <c r="G73" s="61">
        <f t="shared" si="3"/>
        <v>997499.99999750627</v>
      </c>
    </row>
    <row r="74" spans="1:7" ht="15" customHeight="1">
      <c r="A74" s="59" t="s">
        <v>114</v>
      </c>
      <c r="B74" s="59" t="str">
        <f>IFERROR(VLOOKUP(A74,'Retorno dividendos 2018-2023 an'!A:I,3,FALSE),"")</f>
        <v>Btsp I FII</v>
      </c>
      <c r="C74" s="62"/>
      <c r="D74" s="60" t="str">
        <f>IFERROR(VLOOKUP(A74,'Retorno dividendos 2018-2023 an'!A:I,8,FALSE),"")</f>
        <v>-</v>
      </c>
      <c r="E74" s="61">
        <f t="shared" si="2"/>
        <v>0</v>
      </c>
      <c r="F74" s="60">
        <f>IFERROR(VLOOKUP(A74,'Retorno dividendos 2018-2023 an'!A:I,9,FALSE),"")</f>
        <v>8.0738595220999994</v>
      </c>
      <c r="G74" s="61">
        <f t="shared" si="3"/>
        <v>743139.01345157519</v>
      </c>
    </row>
    <row r="75" spans="1:7" ht="15" customHeight="1">
      <c r="A75" s="59" t="s">
        <v>115</v>
      </c>
      <c r="B75" s="59" t="str">
        <f>IFERROR(VLOOKUP(A75,'Retorno dividendos 2018-2023 an'!A:I,3,FALSE),"")</f>
        <v>Btsp II FII</v>
      </c>
      <c r="C75" s="62"/>
      <c r="D75" s="60" t="str">
        <f>IFERROR(VLOOKUP(A75,'Retorno dividendos 2018-2023 an'!A:I,8,FALSE),"")</f>
        <v>-</v>
      </c>
      <c r="E75" s="61">
        <f t="shared" si="2"/>
        <v>0</v>
      </c>
      <c r="F75" s="60" t="str">
        <f>IFERROR(VLOOKUP(A75,'Retorno dividendos 2018-2023 an'!A:I,9,FALSE),"")</f>
        <v>-</v>
      </c>
      <c r="G75" s="61" t="str">
        <f t="shared" si="3"/>
        <v/>
      </c>
    </row>
    <row r="76" spans="1:7" ht="15" customHeight="1">
      <c r="A76" s="59" t="s">
        <v>116</v>
      </c>
      <c r="B76" s="59" t="str">
        <f>IFERROR(VLOOKUP(A76,'Retorno dividendos 2018-2023 an'!A:I,3,FALSE),"")</f>
        <v>Btsp II FII</v>
      </c>
      <c r="C76" s="62"/>
      <c r="D76" s="60" t="str">
        <f>IFERROR(VLOOKUP(A76,'Retorno dividendos 2018-2023 an'!A:I,8,FALSE),"")</f>
        <v>-</v>
      </c>
      <c r="E76" s="61">
        <f t="shared" si="2"/>
        <v>0</v>
      </c>
      <c r="F76" s="60" t="str">
        <f>IFERROR(VLOOKUP(A76,'Retorno dividendos 2018-2023 an'!A:I,9,FALSE),"")</f>
        <v>-</v>
      </c>
      <c r="G76" s="61" t="str">
        <f t="shared" si="3"/>
        <v/>
      </c>
    </row>
    <row r="77" spans="1:7" ht="15" customHeight="1">
      <c r="A77" s="59" t="s">
        <v>117</v>
      </c>
      <c r="B77" s="59" t="str">
        <f>IFERROR(VLOOKUP(A77,'Retorno dividendos 2018-2023 an'!A:I,3,FALSE),"")</f>
        <v>Btowers FII</v>
      </c>
      <c r="C77" s="62"/>
      <c r="D77" s="60" t="str">
        <f>IFERROR(VLOOKUP(A77,'Retorno dividendos 2018-2023 an'!A:I,8,FALSE),"")</f>
        <v>-</v>
      </c>
      <c r="E77" s="61">
        <f t="shared" si="2"/>
        <v>0</v>
      </c>
      <c r="F77" s="60">
        <f>IFERROR(VLOOKUP(A77,'Retorno dividendos 2018-2023 an'!A:I,9,FALSE),"")</f>
        <v>6.9547715548999998</v>
      </c>
      <c r="G77" s="61">
        <f t="shared" si="3"/>
        <v>862717.05010536069</v>
      </c>
    </row>
    <row r="78" spans="1:7" ht="15" customHeight="1">
      <c r="A78" s="59" t="s">
        <v>118</v>
      </c>
      <c r="B78" s="59" t="str">
        <f>IFERROR(VLOOKUP(A78,'Retorno dividendos 2018-2023 an'!A:I,3,FALSE),"")</f>
        <v>BTG Pactual You Inc. Desenv Imob FII Resp Limitada</v>
      </c>
      <c r="C78" s="62"/>
      <c r="D78" s="60" t="str">
        <f>IFERROR(VLOOKUP(A78,'Retorno dividendos 2018-2023 an'!A:I,8,FALSE),"")</f>
        <v>-</v>
      </c>
      <c r="E78" s="61">
        <f t="shared" si="2"/>
        <v>0</v>
      </c>
      <c r="F78" s="60" t="str">
        <f>IFERROR(VLOOKUP(A78,'Retorno dividendos 2018-2023 an'!A:I,9,FALSE),"")</f>
        <v>-</v>
      </c>
      <c r="G78" s="61" t="str">
        <f t="shared" si="3"/>
        <v/>
      </c>
    </row>
    <row r="79" spans="1:7" ht="15" customHeight="1">
      <c r="A79" s="59" t="s">
        <v>119</v>
      </c>
      <c r="B79" s="59" t="str">
        <f>IFERROR(VLOOKUP(A79,'Retorno dividendos 2018-2023 an'!A:I,3,FALSE),"")</f>
        <v>FI Imobiliario Brasil</v>
      </c>
      <c r="C79" s="62"/>
      <c r="D79" s="60" t="str">
        <f>IFERROR(VLOOKUP(A79,'Retorno dividendos 2018-2023 an'!A:I,8,FALSE),"")</f>
        <v>-</v>
      </c>
      <c r="E79" s="61">
        <f t="shared" si="2"/>
        <v>0</v>
      </c>
      <c r="F79" s="60">
        <f>IFERROR(VLOOKUP(A79,'Retorno dividendos 2018-2023 an'!A:I,9,FALSE),"")</f>
        <v>45952.380952</v>
      </c>
      <c r="G79" s="61">
        <f t="shared" si="3"/>
        <v>130.56994818761095</v>
      </c>
    </row>
    <row r="80" spans="1:7" ht="15" customHeight="1">
      <c r="A80" s="59" t="s">
        <v>120</v>
      </c>
      <c r="B80" s="59" t="str">
        <f>IFERROR(VLOOKUP(A80,'Retorno dividendos 2018-2023 an'!A:I,3,FALSE),"")</f>
        <v>Cartesia Recebíveis Imob - FII</v>
      </c>
      <c r="C80" s="62"/>
      <c r="D80" s="60">
        <f>IFERROR(VLOOKUP(A80,'Retorno dividendos 2018-2023 an'!A:I,8,FALSE),"")</f>
        <v>17.079135282999999</v>
      </c>
      <c r="E80" s="61">
        <f t="shared" si="2"/>
        <v>351305.84192820347</v>
      </c>
      <c r="F80" s="60">
        <f>IFERROR(VLOOKUP(A80,'Retorno dividendos 2018-2023 an'!A:I,9,FALSE),"")</f>
        <v>16.134751773000001</v>
      </c>
      <c r="G80" s="61">
        <f t="shared" si="3"/>
        <v>371868.13186927605</v>
      </c>
    </row>
    <row r="81" spans="1:7" ht="15" customHeight="1">
      <c r="A81" s="59" t="s">
        <v>121</v>
      </c>
      <c r="B81" s="59" t="str">
        <f>IFERROR(VLOOKUP(A81,'Retorno dividendos 2018-2023 an'!A:I,3,FALSE),"")</f>
        <v>Brazilian Graveyard FII</v>
      </c>
      <c r="C81" s="62"/>
      <c r="D81" s="60">
        <f>IFERROR(VLOOKUP(A81,'Retorno dividendos 2018-2023 an'!A:I,8,FALSE),"")</f>
        <v>0</v>
      </c>
      <c r="E81" s="61">
        <f t="shared" si="2"/>
        <v>0</v>
      </c>
      <c r="F81" s="60">
        <f>IFERROR(VLOOKUP(A81,'Retorno dividendos 2018-2023 an'!A:I,9,FALSE),"")</f>
        <v>0</v>
      </c>
      <c r="G81" s="61" t="str">
        <f t="shared" si="3"/>
        <v/>
      </c>
    </row>
    <row r="82" spans="1:7" ht="15" customHeight="1">
      <c r="A82" s="59" t="s">
        <v>34</v>
      </c>
      <c r="B82" s="59" t="str">
        <f>IFERROR(VLOOKUP(A82,'Retorno dividendos 2018-2023 an'!A:I,3,FALSE),"")</f>
        <v>Castello Branco Office Park FII Responsabilidade L</v>
      </c>
      <c r="C82" s="62"/>
      <c r="D82" s="60">
        <f>IFERROR(VLOOKUP(A82,'Retorno dividendos 2018-2023 an'!A:I,8,FALSE),"")</f>
        <v>4.8230875666999999</v>
      </c>
      <c r="E82" s="61">
        <f t="shared" si="2"/>
        <v>1244016.3934459218</v>
      </c>
      <c r="F82" s="60">
        <f>IFERROR(VLOOKUP(A82,'Retorno dividendos 2018-2023 an'!A:I,9,FALSE),"")</f>
        <v>3.6420722135000001</v>
      </c>
      <c r="G82" s="61">
        <f t="shared" si="3"/>
        <v>1647413.7931038034</v>
      </c>
    </row>
    <row r="83" spans="1:7" ht="15" customHeight="1">
      <c r="A83" s="59" t="s">
        <v>122</v>
      </c>
      <c r="B83" s="59" t="str">
        <f>IFERROR(VLOOKUP(A83,'Retorno dividendos 2018-2023 an'!A:I,3,FALSE),"")</f>
        <v>FII Canuma Capital Mult</v>
      </c>
      <c r="C83" s="62"/>
      <c r="D83" s="60">
        <f>IFERROR(VLOOKUP(A83,'Retorno dividendos 2018-2023 an'!A:I,8,FALSE),"")</f>
        <v>10.704347084</v>
      </c>
      <c r="E83" s="61">
        <f t="shared" si="2"/>
        <v>560519.94137674395</v>
      </c>
      <c r="F83" s="60">
        <f>IFERROR(VLOOKUP(A83,'Retorno dividendos 2018-2023 an'!A:I,9,FALSE),"")</f>
        <v>9.3518518518999993</v>
      </c>
      <c r="G83" s="61">
        <f t="shared" si="3"/>
        <v>641584.15841253847</v>
      </c>
    </row>
    <row r="84" spans="1:7" ht="15" customHeight="1">
      <c r="A84" s="59" t="s">
        <v>123</v>
      </c>
      <c r="B84" s="59" t="str">
        <f>IFERROR(VLOOKUP(A84,'Retorno dividendos 2018-2023 an'!A:I,3,FALSE),"")</f>
        <v>Rbr Cri - FII</v>
      </c>
      <c r="C84" s="62"/>
      <c r="D84" s="60">
        <f>IFERROR(VLOOKUP(A84,'Retorno dividendos 2018-2023 an'!A:I,8,FALSE),"")</f>
        <v>9.5775608154</v>
      </c>
      <c r="E84" s="61">
        <f t="shared" si="2"/>
        <v>626464.30710755184</v>
      </c>
      <c r="F84" s="60" t="str">
        <f>IFERROR(VLOOKUP(A84,'Retorno dividendos 2018-2023 an'!A:I,9,FALSE),"")</f>
        <v>-</v>
      </c>
      <c r="G84" s="61" t="str">
        <f t="shared" si="3"/>
        <v/>
      </c>
    </row>
    <row r="85" spans="1:7" ht="15" customHeight="1">
      <c r="A85" s="59" t="s">
        <v>124</v>
      </c>
      <c r="B85" s="59" t="str">
        <f>IFERROR(VLOOKUP(A85,'Retorno dividendos 2018-2023 an'!A:I,3,FALSE),"")</f>
        <v>Canuma Capital Renda Varejo FII Resp Limitada</v>
      </c>
      <c r="C85" s="62"/>
      <c r="D85" s="60" t="str">
        <f>IFERROR(VLOOKUP(A85,'Retorno dividendos 2018-2023 an'!A:I,8,FALSE),"")</f>
        <v>-</v>
      </c>
      <c r="E85" s="61">
        <f t="shared" si="2"/>
        <v>0</v>
      </c>
      <c r="F85" s="60" t="str">
        <f>IFERROR(VLOOKUP(A85,'Retorno dividendos 2018-2023 an'!A:I,9,FALSE),"")</f>
        <v>-</v>
      </c>
      <c r="G85" s="61" t="str">
        <f t="shared" si="3"/>
        <v/>
      </c>
    </row>
    <row r="86" spans="1:7" ht="15" customHeight="1">
      <c r="A86" s="59" t="s">
        <v>125</v>
      </c>
      <c r="B86" s="59" t="str">
        <f>IFERROR(VLOOKUP(A86,'Retorno dividendos 2018-2023 an'!A:I,3,FALSE),"")</f>
        <v>Cenu - FII</v>
      </c>
      <c r="C86" s="62"/>
      <c r="D86" s="60" t="str">
        <f>IFERROR(VLOOKUP(A86,'Retorno dividendos 2018-2023 an'!A:I,8,FALSE),"")</f>
        <v>-</v>
      </c>
      <c r="E86" s="61">
        <f t="shared" si="2"/>
        <v>0</v>
      </c>
      <c r="F86" s="60" t="str">
        <f>IFERROR(VLOOKUP(A86,'Retorno dividendos 2018-2023 an'!A:I,9,FALSE),"")</f>
        <v>-</v>
      </c>
      <c r="G86" s="61" t="str">
        <f t="shared" si="3"/>
        <v/>
      </c>
    </row>
    <row r="87" spans="1:7" ht="15" customHeight="1">
      <c r="A87" s="59" t="s">
        <v>126</v>
      </c>
      <c r="B87" s="59" t="str">
        <f>IFERROR(VLOOKUP(A87,'Retorno dividendos 2018-2023 an'!A:I,3,FALSE),"")</f>
        <v>Ceo Cyrela Commercial Properties FII</v>
      </c>
      <c r="C87" s="62"/>
      <c r="D87" s="60">
        <f>IFERROR(VLOOKUP(A87,'Retorno dividendos 2018-2023 an'!A:I,8,FALSE),"")</f>
        <v>12.613402061</v>
      </c>
      <c r="E87" s="61">
        <f t="shared" si="2"/>
        <v>475684.5116791841</v>
      </c>
      <c r="F87" s="60">
        <f>IFERROR(VLOOKUP(A87,'Retorno dividendos 2018-2023 an'!A:I,9,FALSE),"")</f>
        <v>11.452427069000001</v>
      </c>
      <c r="G87" s="61">
        <f t="shared" si="3"/>
        <v>523906.4142343328</v>
      </c>
    </row>
    <row r="88" spans="1:7" ht="15" customHeight="1">
      <c r="A88" s="59" t="s">
        <v>127</v>
      </c>
      <c r="B88" s="59" t="str">
        <f>IFERROR(VLOOKUP(A88,'Retorno dividendos 2018-2023 an'!A:I,3,FALSE),"")</f>
        <v>Cf2 FI Imobiliário</v>
      </c>
      <c r="C88" s="62"/>
      <c r="D88" s="60" t="str">
        <f>IFERROR(VLOOKUP(A88,'Retorno dividendos 2018-2023 an'!A:I,8,FALSE),"")</f>
        <v>-</v>
      </c>
      <c r="E88" s="61">
        <f t="shared" si="2"/>
        <v>0</v>
      </c>
      <c r="F88" s="60">
        <f>IFERROR(VLOOKUP(A88,'Retorno dividendos 2018-2023 an'!A:I,9,FALSE),"")</f>
        <v>29.792360259999999</v>
      </c>
      <c r="G88" s="61">
        <f t="shared" si="3"/>
        <v>201393.91265537817</v>
      </c>
    </row>
    <row r="89" spans="1:7" ht="15" customHeight="1">
      <c r="A89" s="59" t="s">
        <v>128</v>
      </c>
      <c r="B89" s="59" t="str">
        <f>IFERROR(VLOOKUP(A89,'Retorno dividendos 2018-2023 an'!A:I,3,FALSE),"")</f>
        <v>Cf3 FI Imob</v>
      </c>
      <c r="C89" s="62"/>
      <c r="D89" s="60" t="str">
        <f>IFERROR(VLOOKUP(A89,'Retorno dividendos 2018-2023 an'!A:I,8,FALSE),"")</f>
        <v>-</v>
      </c>
      <c r="E89" s="61">
        <f t="shared" si="2"/>
        <v>0</v>
      </c>
      <c r="F89" s="60">
        <f>IFERROR(VLOOKUP(A89,'Retorno dividendos 2018-2023 an'!A:I,9,FALSE),"")</f>
        <v>10.821256038</v>
      </c>
      <c r="G89" s="61">
        <f t="shared" si="3"/>
        <v>554464.28574745462</v>
      </c>
    </row>
    <row r="90" spans="1:7" ht="15" customHeight="1">
      <c r="A90" s="59" t="s">
        <v>129</v>
      </c>
      <c r="B90" s="59" t="str">
        <f>IFERROR(VLOOKUP(A90,'Retorno dividendos 2018-2023 an'!A:I,3,FALSE),"")</f>
        <v>Cidade Jardim Continental Towe</v>
      </c>
      <c r="C90" s="62"/>
      <c r="D90" s="60">
        <f>IFERROR(VLOOKUP(A90,'Retorno dividendos 2018-2023 an'!A:I,8,FALSE),"")</f>
        <v>1.2571428571000001</v>
      </c>
      <c r="E90" s="61">
        <f t="shared" si="2"/>
        <v>4772727.2728899792</v>
      </c>
      <c r="F90" s="60">
        <f>IFERROR(VLOOKUP(A90,'Retorno dividendos 2018-2023 an'!A:I,9,FALSE),"")</f>
        <v>2.3449863329</v>
      </c>
      <c r="G90" s="61">
        <f t="shared" si="3"/>
        <v>2558650.3067503655</v>
      </c>
    </row>
    <row r="91" spans="1:7" ht="15" customHeight="1">
      <c r="A91" s="59" t="s">
        <v>130</v>
      </c>
      <c r="B91" s="59" t="str">
        <f>IFERROR(VLOOKUP(A91,'Retorno dividendos 2018-2023 an'!A:I,3,FALSE),"")</f>
        <v>Clave Índices de Preços FII</v>
      </c>
      <c r="C91" s="62"/>
      <c r="D91" s="60" t="str">
        <f>IFERROR(VLOOKUP(A91,'Retorno dividendos 2018-2023 an'!A:I,8,FALSE),"")</f>
        <v>-</v>
      </c>
      <c r="E91" s="61">
        <f t="shared" si="2"/>
        <v>0</v>
      </c>
      <c r="F91" s="60">
        <f>IFERROR(VLOOKUP(A91,'Retorno dividendos 2018-2023 an'!A:I,9,FALSE),"")</f>
        <v>11.82</v>
      </c>
      <c r="G91" s="61">
        <f t="shared" si="3"/>
        <v>507614.21319796954</v>
      </c>
    </row>
    <row r="92" spans="1:7" ht="15" customHeight="1">
      <c r="A92" s="59" t="s">
        <v>131</v>
      </c>
      <c r="B92" s="59" t="str">
        <f>IFERROR(VLOOKUP(A92,'Retorno dividendos 2018-2023 an'!A:I,3,FALSE),"")</f>
        <v>Cenesp FII</v>
      </c>
      <c r="C92" s="62"/>
      <c r="D92" s="60">
        <f>IFERROR(VLOOKUP(A92,'Retorno dividendos 2018-2023 an'!A:I,8,FALSE),"")</f>
        <v>3.3909514135999999</v>
      </c>
      <c r="E92" s="61">
        <f t="shared" si="2"/>
        <v>1769414.9128577772</v>
      </c>
      <c r="F92" s="60">
        <f>IFERROR(VLOOKUP(A92,'Retorno dividendos 2018-2023 an'!A:I,9,FALSE),"")</f>
        <v>4.9390568349999997</v>
      </c>
      <c r="G92" s="61">
        <f t="shared" si="3"/>
        <v>1214806.8346737297</v>
      </c>
    </row>
    <row r="93" spans="1:7" ht="15" customHeight="1">
      <c r="A93" s="59" t="s">
        <v>132</v>
      </c>
      <c r="B93" s="59" t="str">
        <f>IFERROR(VLOOKUP(A93,'Retorno dividendos 2018-2023 an'!A:I,3,FALSE),"")</f>
        <v>Capitania Reit Fof - FII</v>
      </c>
      <c r="C93" s="62"/>
      <c r="D93" s="60">
        <f>IFERROR(VLOOKUP(A93,'Retorno dividendos 2018-2023 an'!A:I,8,FALSE),"")</f>
        <v>10.398162327</v>
      </c>
      <c r="E93" s="61">
        <f t="shared" si="2"/>
        <v>577025.03685870767</v>
      </c>
      <c r="F93" s="60">
        <f>IFERROR(VLOOKUP(A93,'Retorno dividendos 2018-2023 an'!A:I,9,FALSE),"")</f>
        <v>9.2857142856999992</v>
      </c>
      <c r="G93" s="61">
        <f t="shared" si="3"/>
        <v>646153.84615484031</v>
      </c>
    </row>
    <row r="94" spans="1:7" ht="15" customHeight="1">
      <c r="A94" s="59" t="s">
        <v>133</v>
      </c>
      <c r="B94" s="59" t="str">
        <f>IFERROR(VLOOKUP(A94,'Retorno dividendos 2018-2023 an'!A:I,3,FALSE),"")</f>
        <v>Capitânia Logística FII</v>
      </c>
      <c r="C94" s="62"/>
      <c r="D94" s="60" t="str">
        <f>IFERROR(VLOOKUP(A94,'Retorno dividendos 2018-2023 an'!A:I,8,FALSE),"")</f>
        <v>-</v>
      </c>
      <c r="E94" s="61">
        <f t="shared" si="2"/>
        <v>0</v>
      </c>
      <c r="F94" s="60" t="str">
        <f>IFERROR(VLOOKUP(A94,'Retorno dividendos 2018-2023 an'!A:I,9,FALSE),"")</f>
        <v>-</v>
      </c>
      <c r="G94" s="61" t="str">
        <f t="shared" si="3"/>
        <v/>
      </c>
    </row>
    <row r="95" spans="1:7" ht="15" customHeight="1">
      <c r="A95" s="59" t="s">
        <v>27</v>
      </c>
      <c r="B95" s="59" t="str">
        <f>IFERROR(VLOOKUP(A95,'Retorno dividendos 2018-2023 an'!A:I,3,FALSE),"")</f>
        <v>Capitânia Office FII FII Resp Limitada</v>
      </c>
      <c r="C95" s="62"/>
      <c r="D95" s="60" t="str">
        <f>IFERROR(VLOOKUP(A95,'Retorno dividendos 2018-2023 an'!A:I,8,FALSE),"")</f>
        <v>-</v>
      </c>
      <c r="E95" s="61">
        <f t="shared" si="2"/>
        <v>0</v>
      </c>
      <c r="F95" s="60">
        <f>IFERROR(VLOOKUP(A95,'Retorno dividendos 2018-2023 an'!A:I,9,FALSE),"")</f>
        <v>9.2875825242999994</v>
      </c>
      <c r="G95" s="61">
        <f t="shared" si="3"/>
        <v>646023.86943013652</v>
      </c>
    </row>
    <row r="96" spans="1:7" ht="15" customHeight="1">
      <c r="A96" s="59" t="s">
        <v>134</v>
      </c>
      <c r="B96" s="59" t="str">
        <f>IFERROR(VLOOKUP(A96,'Retorno dividendos 2018-2023 an'!A:I,3,FALSE),"")</f>
        <v>Capitânia Office FII FII Resp Limitada</v>
      </c>
      <c r="C96" s="62"/>
      <c r="D96" s="60" t="str">
        <f>IFERROR(VLOOKUP(A96,'Retorno dividendos 2018-2023 an'!A:I,8,FALSE),"")</f>
        <v>-</v>
      </c>
      <c r="E96" s="61">
        <f t="shared" si="2"/>
        <v>0</v>
      </c>
      <c r="F96" s="60" t="str">
        <f>IFERROR(VLOOKUP(A96,'Retorno dividendos 2018-2023 an'!A:I,9,FALSE),"")</f>
        <v>-</v>
      </c>
      <c r="G96" s="61" t="str">
        <f t="shared" si="3"/>
        <v/>
      </c>
    </row>
    <row r="97" spans="1:7" ht="15" customHeight="1">
      <c r="A97" s="59" t="s">
        <v>135</v>
      </c>
      <c r="B97" s="59" t="str">
        <f>IFERROR(VLOOKUP(A97,'Retorno dividendos 2018-2023 an'!A:I,3,FALSE),"")</f>
        <v>Capitânia Shoppings FI Imobiliário - Responsabilid</v>
      </c>
      <c r="C97" s="62"/>
      <c r="D97" s="60" t="str">
        <f>IFERROR(VLOOKUP(A97,'Retorno dividendos 2018-2023 an'!A:I,8,FALSE),"")</f>
        <v>-</v>
      </c>
      <c r="E97" s="61">
        <f t="shared" si="2"/>
        <v>0</v>
      </c>
      <c r="F97" s="60">
        <f>IFERROR(VLOOKUP(A97,'Retorno dividendos 2018-2023 an'!A:I,9,FALSE),"")</f>
        <v>11.007428881999999</v>
      </c>
      <c r="G97" s="61">
        <f t="shared" si="3"/>
        <v>545086.41975525778</v>
      </c>
    </row>
    <row r="98" spans="1:7" ht="15" customHeight="1">
      <c r="A98" s="59" t="s">
        <v>136</v>
      </c>
      <c r="B98" s="59" t="str">
        <f>IFERROR(VLOOKUP(A98,'Retorno dividendos 2018-2023 an'!A:I,3,FALSE),"")</f>
        <v>Capitania Securities II FII</v>
      </c>
      <c r="C98" s="62"/>
      <c r="D98" s="60">
        <f>IFERROR(VLOOKUP(A98,'Retorno dividendos 2018-2023 an'!A:I,8,FALSE),"")</f>
        <v>10.695578024</v>
      </c>
      <c r="E98" s="61">
        <f t="shared" si="2"/>
        <v>560979.49886733491</v>
      </c>
      <c r="F98" s="60">
        <f>IFERROR(VLOOKUP(A98,'Retorno dividendos 2018-2023 an'!A:I,9,FALSE),"")</f>
        <v>10.553592460999999</v>
      </c>
      <c r="G98" s="61">
        <f t="shared" si="3"/>
        <v>568526.78575305466</v>
      </c>
    </row>
    <row r="99" spans="1:7" ht="15" customHeight="1">
      <c r="A99" s="59" t="s">
        <v>137</v>
      </c>
      <c r="B99" s="59" t="str">
        <f>IFERROR(VLOOKUP(A99,'Retorno dividendos 2018-2023 an'!A:I,3,FALSE),"")</f>
        <v>Hbc II FII</v>
      </c>
      <c r="C99" s="62"/>
      <c r="D99" s="60">
        <f>IFERROR(VLOOKUP(A99,'Retorno dividendos 2018-2023 an'!A:I,8,FALSE),"")</f>
        <v>9.7390700159999994</v>
      </c>
      <c r="E99" s="61">
        <f t="shared" si="2"/>
        <v>616075.2505262614</v>
      </c>
      <c r="F99" s="60">
        <f>IFERROR(VLOOKUP(A99,'Retorno dividendos 2018-2023 an'!A:I,9,FALSE),"")</f>
        <v>9.8027397349999994</v>
      </c>
      <c r="G99" s="61">
        <f t="shared" si="3"/>
        <v>612073.78367676318</v>
      </c>
    </row>
    <row r="100" spans="1:7" ht="15" customHeight="1">
      <c r="A100" s="59" t="s">
        <v>138</v>
      </c>
      <c r="B100" s="59" t="str">
        <f>IFERROR(VLOOKUP(A100,'Retorno dividendos 2018-2023 an'!A:I,3,FALSE),"")</f>
        <v>Hbc II FII</v>
      </c>
      <c r="C100" s="62"/>
      <c r="D100" s="60" t="str">
        <f>IFERROR(VLOOKUP(A100,'Retorno dividendos 2018-2023 an'!A:I,8,FALSE),"")</f>
        <v>-</v>
      </c>
      <c r="E100" s="61">
        <f t="shared" si="2"/>
        <v>0</v>
      </c>
      <c r="F100" s="60" t="str">
        <f>IFERROR(VLOOKUP(A100,'Retorno dividendos 2018-2023 an'!A:I,9,FALSE),"")</f>
        <v>-</v>
      </c>
      <c r="G100" s="61" t="str">
        <f t="shared" si="3"/>
        <v/>
      </c>
    </row>
    <row r="101" spans="1:7" ht="15" customHeight="1">
      <c r="A101" s="59" t="s">
        <v>139</v>
      </c>
      <c r="B101" s="59" t="str">
        <f>IFERROR(VLOOKUP(A101,'Retorno dividendos 2018-2023 an'!A:I,3,FALSE),"")</f>
        <v>Caixa Rio Bravo Fundo de FII I</v>
      </c>
      <c r="C101" s="62"/>
      <c r="D101" s="60">
        <f>IFERROR(VLOOKUP(A101,'Retorno dividendos 2018-2023 an'!A:I,8,FALSE),"")</f>
        <v>11.328184157999999</v>
      </c>
      <c r="E101" s="61">
        <f t="shared" si="2"/>
        <v>529652.40645057673</v>
      </c>
      <c r="F101" s="60">
        <f>IFERROR(VLOOKUP(A101,'Retorno dividendos 2018-2023 an'!A:I,9,FALSE),"")</f>
        <v>9.6698420984000002</v>
      </c>
      <c r="G101" s="61">
        <f t="shared" si="3"/>
        <v>620485.82995918591</v>
      </c>
    </row>
    <row r="102" spans="1:7" ht="15" customHeight="1">
      <c r="A102" s="59" t="s">
        <v>140</v>
      </c>
      <c r="B102" s="59" t="str">
        <f>IFERROR(VLOOKUP(A102,'Retorno dividendos 2018-2023 an'!A:I,3,FALSE),"")</f>
        <v>Fdo Abc Plaza Imobiliario</v>
      </c>
      <c r="C102" s="62"/>
      <c r="D102" s="60">
        <f>IFERROR(VLOOKUP(A102,'Retorno dividendos 2018-2023 an'!A:I,8,FALSE),"")</f>
        <v>0</v>
      </c>
      <c r="E102" s="61">
        <f t="shared" si="2"/>
        <v>0</v>
      </c>
      <c r="F102" s="60">
        <f>IFERROR(VLOOKUP(A102,'Retorno dividendos 2018-2023 an'!A:I,9,FALSE),"")</f>
        <v>0</v>
      </c>
      <c r="G102" s="61" t="str">
        <f t="shared" si="3"/>
        <v/>
      </c>
    </row>
    <row r="103" spans="1:7" ht="15" customHeight="1">
      <c r="A103" s="59" t="s">
        <v>141</v>
      </c>
      <c r="B103" s="59" t="str">
        <f>IFERROR(VLOOKUP(A103,'Retorno dividendos 2018-2023 an'!A:I,3,FALSE),"")</f>
        <v>FII Vbi Cri</v>
      </c>
      <c r="C103" s="62"/>
      <c r="D103" s="60">
        <f>IFERROR(VLOOKUP(A103,'Retorno dividendos 2018-2023 an'!A:I,8,FALSE),"")</f>
        <v>13.267670915</v>
      </c>
      <c r="E103" s="61">
        <f t="shared" si="2"/>
        <v>452227.07424982893</v>
      </c>
      <c r="F103" s="60">
        <f>IFERROR(VLOOKUP(A103,'Retorno dividendos 2018-2023 an'!A:I,9,FALSE),"")</f>
        <v>12.095639943</v>
      </c>
      <c r="G103" s="61">
        <f t="shared" si="3"/>
        <v>496046.51165830425</v>
      </c>
    </row>
    <row r="104" spans="1:7" ht="15" customHeight="1">
      <c r="A104" s="59" t="s">
        <v>142</v>
      </c>
      <c r="B104" s="59" t="str">
        <f>IFERROR(VLOOKUP(A104,'Retorno dividendos 2018-2023 an'!A:I,3,FALSE),"")</f>
        <v>FI Imobiliá</v>
      </c>
      <c r="C104" s="62"/>
      <c r="D104" s="60">
        <f>IFERROR(VLOOKUP(A104,'Retorno dividendos 2018-2023 an'!A:I,8,FALSE),"")</f>
        <v>11.926364233999999</v>
      </c>
      <c r="E104" s="61">
        <f t="shared" si="2"/>
        <v>503087.10033314588</v>
      </c>
      <c r="F104" s="60">
        <f>IFERROR(VLOOKUP(A104,'Retorno dividendos 2018-2023 an'!A:I,9,FALSE),"")</f>
        <v>10.417445482</v>
      </c>
      <c r="G104" s="61">
        <f t="shared" si="3"/>
        <v>575956.93784692464</v>
      </c>
    </row>
    <row r="105" spans="1:7" ht="15" customHeight="1">
      <c r="A105" s="59" t="s">
        <v>143</v>
      </c>
      <c r="B105" s="59" t="str">
        <f>IFERROR(VLOOKUP(A105,'Retorno dividendos 2018-2023 an'!A:I,3,FALSE),"")</f>
        <v>FII Caixa Cedae</v>
      </c>
      <c r="C105" s="62"/>
      <c r="D105" s="60">
        <f>IFERROR(VLOOKUP(A105,'Retorno dividendos 2018-2023 an'!A:I,8,FALSE),"")</f>
        <v>11.834770561999999</v>
      </c>
      <c r="E105" s="61">
        <f t="shared" si="2"/>
        <v>506980.67770449782</v>
      </c>
      <c r="F105" s="60">
        <f>IFERROR(VLOOKUP(A105,'Retorno dividendos 2018-2023 an'!A:I,9,FALSE),"")</f>
        <v>11.441486458</v>
      </c>
      <c r="G105" s="61">
        <f t="shared" si="3"/>
        <v>524407.3855285421</v>
      </c>
    </row>
    <row r="106" spans="1:7" ht="15" customHeight="1">
      <c r="A106" s="59" t="s">
        <v>144</v>
      </c>
      <c r="B106" s="59" t="str">
        <f>IFERROR(VLOOKUP(A106,'Retorno dividendos 2018-2023 an'!A:I,3,FALSE),"")</f>
        <v>FII Caixa Carteira Imobiliária-1</v>
      </c>
      <c r="C106" s="62"/>
      <c r="D106" s="60">
        <f>IFERROR(VLOOKUP(A106,'Retorno dividendos 2018-2023 an'!A:I,8,FALSE),"")</f>
        <v>12.706208286000001</v>
      </c>
      <c r="E106" s="61">
        <f t="shared" si="2"/>
        <v>472210.10902292078</v>
      </c>
      <c r="F106" s="60">
        <f>IFERROR(VLOOKUP(A106,'Retorno dividendos 2018-2023 an'!A:I,9,FALSE),"")</f>
        <v>10.665110851</v>
      </c>
      <c r="G106" s="61">
        <f t="shared" si="3"/>
        <v>562582.05693543435</v>
      </c>
    </row>
    <row r="107" spans="1:7" ht="15" customHeight="1">
      <c r="A107" s="59" t="s">
        <v>145</v>
      </c>
      <c r="B107" s="59" t="str">
        <f>IFERROR(VLOOKUP(A107,'Retorno dividendos 2018-2023 an'!A:I,3,FALSE),"")</f>
        <v>FI Imobiliá</v>
      </c>
      <c r="C107" s="62"/>
      <c r="D107" s="60">
        <f>IFERROR(VLOOKUP(A107,'Retorno dividendos 2018-2023 an'!A:I,8,FALSE),"")</f>
        <v>13.109358038</v>
      </c>
      <c r="E107" s="61">
        <f t="shared" si="2"/>
        <v>457688.31567555363</v>
      </c>
      <c r="F107" s="60">
        <f>IFERROR(VLOOKUP(A107,'Retorno dividendos 2018-2023 an'!A:I,9,FALSE),"")</f>
        <v>10.157948433</v>
      </c>
      <c r="G107" s="61">
        <f t="shared" si="3"/>
        <v>590670.45275676681</v>
      </c>
    </row>
    <row r="108" spans="1:7" ht="15" customHeight="1">
      <c r="A108" s="59" t="s">
        <v>146</v>
      </c>
      <c r="B108" s="59" t="str">
        <f>IFERROR(VLOOKUP(A108,'Retorno dividendos 2018-2023 an'!A:I,3,FALSE),"")</f>
        <v>Caixa Rio Bravo Fundo de FII</v>
      </c>
      <c r="C108" s="62"/>
      <c r="D108" s="60">
        <f>IFERROR(VLOOKUP(A108,'Retorno dividendos 2018-2023 an'!A:I,8,FALSE),"")</f>
        <v>10.857142856999999</v>
      </c>
      <c r="E108" s="61">
        <f t="shared" si="2"/>
        <v>552631.57895463996</v>
      </c>
      <c r="F108" s="60">
        <f>IFERROR(VLOOKUP(A108,'Retorno dividendos 2018-2023 an'!A:I,9,FALSE),"")</f>
        <v>8.8014981274000004</v>
      </c>
      <c r="G108" s="61">
        <f t="shared" si="3"/>
        <v>681702.127654991</v>
      </c>
    </row>
    <row r="109" spans="1:7" ht="15" customHeight="1">
      <c r="A109" s="59" t="s">
        <v>147</v>
      </c>
      <c r="B109" s="59" t="str">
        <f>IFERROR(VLOOKUP(A109,'Retorno dividendos 2018-2023 an'!A:I,3,FALSE),"")</f>
        <v>FII Caixa Seq Logistica Renda</v>
      </c>
      <c r="C109" s="62"/>
      <c r="D109" s="60">
        <f>IFERROR(VLOOKUP(A109,'Retorno dividendos 2018-2023 an'!A:I,8,FALSE),"")</f>
        <v>5.6262476603999998</v>
      </c>
      <c r="E109" s="61">
        <f t="shared" si="2"/>
        <v>1066430.1257533743</v>
      </c>
      <c r="F109" s="60">
        <f>IFERROR(VLOOKUP(A109,'Retorno dividendos 2018-2023 an'!A:I,9,FALSE),"")</f>
        <v>9.8108398437000002</v>
      </c>
      <c r="G109" s="61">
        <f t="shared" si="3"/>
        <v>611568.43813456816</v>
      </c>
    </row>
    <row r="110" spans="1:7" ht="15" customHeight="1">
      <c r="A110" s="59" t="s">
        <v>148</v>
      </c>
      <c r="B110" s="59" t="str">
        <f>IFERROR(VLOOKUP(A110,'Retorno dividendos 2018-2023 an'!A:I,3,FALSE),"")</f>
        <v>Cyrela Crédito - FII</v>
      </c>
      <c r="C110" s="62"/>
      <c r="D110" s="60">
        <f>IFERROR(VLOOKUP(A110,'Retorno dividendos 2018-2023 an'!A:I,8,FALSE),"")</f>
        <v>13.936028791</v>
      </c>
      <c r="E110" s="61">
        <f t="shared" si="2"/>
        <v>430538.72017506516</v>
      </c>
      <c r="F110" s="60">
        <f>IFERROR(VLOOKUP(A110,'Retorno dividendos 2018-2023 an'!A:I,9,FALSE),"")</f>
        <v>12.874870734</v>
      </c>
      <c r="G110" s="61">
        <f t="shared" si="3"/>
        <v>466024.09639385203</v>
      </c>
    </row>
    <row r="111" spans="1:7" ht="15" customHeight="1">
      <c r="A111" s="59" t="s">
        <v>149</v>
      </c>
      <c r="B111" s="59" t="str">
        <f>IFERROR(VLOOKUP(A111,'Retorno dividendos 2018-2023 an'!A:I,3,FALSE),"")</f>
        <v>Cyrela Desenvolvimento Logísti</v>
      </c>
      <c r="C111" s="62"/>
      <c r="D111" s="60" t="str">
        <f>IFERROR(VLOOKUP(A111,'Retorno dividendos 2018-2023 an'!A:I,8,FALSE),"")</f>
        <v>-</v>
      </c>
      <c r="E111" s="61">
        <f t="shared" si="2"/>
        <v>0</v>
      </c>
      <c r="F111" s="60" t="str">
        <f>IFERROR(VLOOKUP(A111,'Retorno dividendos 2018-2023 an'!A:I,9,FALSE),"")</f>
        <v>-</v>
      </c>
      <c r="G111" s="61" t="str">
        <f t="shared" si="3"/>
        <v/>
      </c>
    </row>
    <row r="112" spans="1:7" ht="15" customHeight="1">
      <c r="A112" s="59" t="s">
        <v>150</v>
      </c>
      <c r="B112" s="59" t="str">
        <f>IFERROR(VLOOKUP(A112,'Retorno dividendos 2018-2023 an'!A:I,3,FALSE),"")</f>
        <v>Dama FII Resp Limitada-Unica</v>
      </c>
      <c r="C112" s="62"/>
      <c r="D112" s="60" t="str">
        <f>IFERROR(VLOOKUP(A112,'Retorno dividendos 2018-2023 an'!A:I,8,FALSE),"")</f>
        <v>-</v>
      </c>
      <c r="E112" s="61">
        <f t="shared" si="2"/>
        <v>0</v>
      </c>
      <c r="F112" s="60" t="str">
        <f>IFERROR(VLOOKUP(A112,'Retorno dividendos 2018-2023 an'!A:I,9,FALSE),"")</f>
        <v>-</v>
      </c>
      <c r="G112" s="61" t="str">
        <f t="shared" si="3"/>
        <v/>
      </c>
    </row>
    <row r="113" spans="1:7" ht="15" customHeight="1">
      <c r="A113" s="59" t="s">
        <v>151</v>
      </c>
      <c r="B113" s="59" t="str">
        <f>IFERROR(VLOOKUP(A113,'Retorno dividendos 2018-2023 an'!A:I,3,FALSE),"")</f>
        <v>Dama FII Resp Limitada-Unica</v>
      </c>
      <c r="C113" s="62"/>
      <c r="D113" s="60" t="str">
        <f>IFERROR(VLOOKUP(A113,'Retorno dividendos 2018-2023 an'!A:I,8,FALSE),"")</f>
        <v>-</v>
      </c>
      <c r="E113" s="61">
        <f t="shared" si="2"/>
        <v>0</v>
      </c>
      <c r="F113" s="60" t="str">
        <f>IFERROR(VLOOKUP(A113,'Retorno dividendos 2018-2023 an'!A:I,9,FALSE),"")</f>
        <v>-</v>
      </c>
      <c r="G113" s="61" t="str">
        <f t="shared" si="3"/>
        <v/>
      </c>
    </row>
    <row r="114" spans="1:7" ht="15" customHeight="1">
      <c r="A114" s="59" t="s">
        <v>152</v>
      </c>
      <c r="B114" s="59" t="str">
        <f>IFERROR(VLOOKUP(A114,'Retorno dividendos 2018-2023 an'!A:I,3,FALSE),"")</f>
        <v>FII Diamante</v>
      </c>
      <c r="C114" s="62"/>
      <c r="D114" s="60">
        <f>IFERROR(VLOOKUP(A114,'Retorno dividendos 2018-2023 an'!A:I,8,FALSE),"")</f>
        <v>6.3254019607999998</v>
      </c>
      <c r="E114" s="61">
        <f t="shared" si="2"/>
        <v>948556.31897915876</v>
      </c>
      <c r="F114" s="60">
        <f>IFERROR(VLOOKUP(A114,'Retorno dividendos 2018-2023 an'!A:I,9,FALSE),"")</f>
        <v>0.32854013048000003</v>
      </c>
      <c r="G114" s="61">
        <f t="shared" si="3"/>
        <v>18262609.171165626</v>
      </c>
    </row>
    <row r="115" spans="1:7" ht="15" customHeight="1">
      <c r="A115" s="59" t="s">
        <v>153</v>
      </c>
      <c r="B115" s="59" t="str">
        <f>IFERROR(VLOOKUP(A115,'Retorno dividendos 2018-2023 an'!A:I,3,FALSE),"")</f>
        <v>Devant Recebíveis Imobiliários</v>
      </c>
      <c r="C115" s="62"/>
      <c r="D115" s="60">
        <f>IFERROR(VLOOKUP(A115,'Retorno dividendos 2018-2023 an'!A:I,8,FALSE),"")</f>
        <v>9.5128939827999996</v>
      </c>
      <c r="E115" s="61">
        <f t="shared" si="2"/>
        <v>630722.89156679704</v>
      </c>
      <c r="F115" s="60">
        <f>IFERROR(VLOOKUP(A115,'Retorno dividendos 2018-2023 an'!A:I,9,FALSE),"")</f>
        <v>14.166666665999999</v>
      </c>
      <c r="G115" s="61">
        <f t="shared" si="3"/>
        <v>423529.41178463667</v>
      </c>
    </row>
    <row r="116" spans="1:7" ht="15" customHeight="1">
      <c r="A116" s="59" t="s">
        <v>154</v>
      </c>
      <c r="B116" s="59" t="str">
        <f>IFERROR(VLOOKUP(A116,'Retorno dividendos 2018-2023 an'!A:I,3,FALSE),"")</f>
        <v>Dovel FI Imobiliário - Responsabilidade Limitada</v>
      </c>
      <c r="C116" s="62"/>
      <c r="D116" s="60" t="str">
        <f>IFERROR(VLOOKUP(A116,'Retorno dividendos 2018-2023 an'!A:I,8,FALSE),"")</f>
        <v>-</v>
      </c>
      <c r="E116" s="61">
        <f t="shared" si="2"/>
        <v>0</v>
      </c>
      <c r="F116" s="60" t="str">
        <f>IFERROR(VLOOKUP(A116,'Retorno dividendos 2018-2023 an'!A:I,9,FALSE),"")</f>
        <v>-</v>
      </c>
      <c r="G116" s="61" t="str">
        <f t="shared" si="3"/>
        <v/>
      </c>
    </row>
    <row r="117" spans="1:7" ht="15" customHeight="1">
      <c r="A117" s="59" t="s">
        <v>155</v>
      </c>
      <c r="B117" s="59" t="str">
        <f>IFERROR(VLOOKUP(A117,'Retorno dividendos 2018-2023 an'!A:I,3,FALSE),"")</f>
        <v>Devant Properties FII</v>
      </c>
      <c r="C117" s="62"/>
      <c r="D117" s="60">
        <f>IFERROR(VLOOKUP(A117,'Retorno dividendos 2018-2023 an'!A:I,8,FALSE),"")</f>
        <v>9.2818563713</v>
      </c>
      <c r="E117" s="61">
        <f t="shared" si="2"/>
        <v>646422.41379131051</v>
      </c>
      <c r="F117" s="60">
        <f>IFERROR(VLOOKUP(A117,'Retorno dividendos 2018-2023 an'!A:I,9,FALSE),"")</f>
        <v>7.6506765068</v>
      </c>
      <c r="G117" s="61">
        <f t="shared" si="3"/>
        <v>784244.37298677291</v>
      </c>
    </row>
    <row r="118" spans="1:7" ht="15" customHeight="1">
      <c r="A118" s="59" t="s">
        <v>156</v>
      </c>
      <c r="B118" s="59" t="str">
        <f>IFERROR(VLOOKUP(A118,'Retorno dividendos 2018-2023 an'!A:I,3,FALSE),"")</f>
        <v>FII Multigestao Renda Comercia</v>
      </c>
      <c r="C118" s="62"/>
      <c r="D118" s="60">
        <f>IFERROR(VLOOKUP(A118,'Retorno dividendos 2018-2023 an'!A:I,8,FALSE),"")</f>
        <v>7.1229770126999998</v>
      </c>
      <c r="E118" s="61">
        <f t="shared" si="2"/>
        <v>842344.42836221796</v>
      </c>
      <c r="F118" s="60">
        <f>IFERROR(VLOOKUP(A118,'Retorno dividendos 2018-2023 an'!A:I,9,FALSE),"")</f>
        <v>17.549032175000001</v>
      </c>
      <c r="G118" s="61">
        <f t="shared" si="3"/>
        <v>341899.1965008463</v>
      </c>
    </row>
    <row r="119" spans="1:7" ht="15" customHeight="1">
      <c r="A119" s="59" t="s">
        <v>157</v>
      </c>
      <c r="B119" s="59" t="str">
        <f>IFERROR(VLOOKUP(A119,'Retorno dividendos 2018-2023 an'!A:I,3,FALSE),"")</f>
        <v>FII - Devant Fof Imobiliários</v>
      </c>
      <c r="C119" s="62"/>
      <c r="D119" s="60">
        <f>IFERROR(VLOOKUP(A119,'Retorno dividendos 2018-2023 an'!A:I,8,FALSE),"")</f>
        <v>12.342465753000001</v>
      </c>
      <c r="E119" s="61">
        <f t="shared" si="2"/>
        <v>486126.5260988567</v>
      </c>
      <c r="F119" s="60">
        <f>IFERROR(VLOOKUP(A119,'Retorno dividendos 2018-2023 an'!A:I,9,FALSE),"")</f>
        <v>10.205314009</v>
      </c>
      <c r="G119" s="61">
        <f t="shared" si="3"/>
        <v>587928.99412096862</v>
      </c>
    </row>
    <row r="120" spans="1:7" ht="15" customHeight="1">
      <c r="A120" s="59" t="s">
        <v>158</v>
      </c>
      <c r="B120" s="59" t="str">
        <f>IFERROR(VLOOKUP(A120,'Retorno dividendos 2018-2023 an'!A:I,3,FALSE),"")</f>
        <v>Speciale Real Est Dev FII</v>
      </c>
      <c r="C120" s="62"/>
      <c r="D120" s="60" t="str">
        <f>IFERROR(VLOOKUP(A120,'Retorno dividendos 2018-2023 an'!A:I,8,FALSE),"")</f>
        <v>-</v>
      </c>
      <c r="E120" s="61">
        <f t="shared" si="2"/>
        <v>0</v>
      </c>
      <c r="F120" s="60" t="str">
        <f>IFERROR(VLOOKUP(A120,'Retorno dividendos 2018-2023 an'!A:I,9,FALSE),"")</f>
        <v>-</v>
      </c>
      <c r="G120" s="61" t="str">
        <f t="shared" si="3"/>
        <v/>
      </c>
    </row>
    <row r="121" spans="1:7" ht="15" customHeight="1">
      <c r="A121" s="59" t="s">
        <v>159</v>
      </c>
      <c r="B121" s="59" t="str">
        <f>IFERROR(VLOOKUP(A121,'Retorno dividendos 2018-2023 an'!A:I,3,FALSE),"")</f>
        <v>Speciale Real Estate Development II FII Resp Limit</v>
      </c>
      <c r="C121" s="62"/>
      <c r="D121" s="60" t="str">
        <f>IFERROR(VLOOKUP(A121,'Retorno dividendos 2018-2023 an'!A:I,8,FALSE),"")</f>
        <v>-</v>
      </c>
      <c r="E121" s="61">
        <f t="shared" si="2"/>
        <v>0</v>
      </c>
      <c r="F121" s="60" t="str">
        <f>IFERROR(VLOOKUP(A121,'Retorno dividendos 2018-2023 an'!A:I,9,FALSE),"")</f>
        <v>-</v>
      </c>
      <c r="G121" s="61" t="str">
        <f t="shared" si="3"/>
        <v/>
      </c>
    </row>
    <row r="122" spans="1:7" ht="15" customHeight="1">
      <c r="A122" s="59" t="s">
        <v>160</v>
      </c>
      <c r="B122" s="59" t="str">
        <f>IFERROR(VLOOKUP(A122,'Retorno dividendos 2018-2023 an'!A:I,3,FALSE),"")</f>
        <v>FII Edificio Ourinvest</v>
      </c>
      <c r="C122" s="62"/>
      <c r="D122" s="60">
        <f>IFERROR(VLOOKUP(A122,'Retorno dividendos 2018-2023 an'!A:I,8,FALSE),"")</f>
        <v>9.5837798257000006</v>
      </c>
      <c r="E122" s="61">
        <f t="shared" si="2"/>
        <v>626057.78817145969</v>
      </c>
      <c r="F122" s="60">
        <f>IFERROR(VLOOKUP(A122,'Retorno dividendos 2018-2023 an'!A:I,9,FALSE),"")</f>
        <v>10.537453293</v>
      </c>
      <c r="G122" s="61">
        <f t="shared" si="3"/>
        <v>569397.54162286851</v>
      </c>
    </row>
    <row r="123" spans="1:7" ht="15" customHeight="1">
      <c r="A123" s="59" t="s">
        <v>32</v>
      </c>
      <c r="B123" s="59" t="str">
        <f>IFERROR(VLOOKUP(A123,'Retorno dividendos 2018-2023 an'!A:I,3,FALSE),"")</f>
        <v>Edificio Galeria FII</v>
      </c>
      <c r="C123" s="62"/>
      <c r="D123" s="60">
        <f>IFERROR(VLOOKUP(A123,'Retorno dividendos 2018-2023 an'!A:I,8,FALSE),"")</f>
        <v>6.0536866508999996</v>
      </c>
      <c r="E123" s="61">
        <f t="shared" si="2"/>
        <v>991131.57750046114</v>
      </c>
      <c r="F123" s="60">
        <f>IFERROR(VLOOKUP(A123,'Retorno dividendos 2018-2023 an'!A:I,9,FALSE),"")</f>
        <v>4.0933802753000004</v>
      </c>
      <c r="G123" s="61">
        <f t="shared" si="3"/>
        <v>1465781.2361594636</v>
      </c>
    </row>
    <row r="124" spans="1:7" ht="15" customHeight="1">
      <c r="A124" s="59" t="s">
        <v>38</v>
      </c>
      <c r="B124" s="59" t="str">
        <f>IFERROR(VLOOKUP(A124,'Retorno dividendos 2018-2023 an'!A:I,3,FALSE),"")</f>
        <v>FII de Desenv de Escritorios Boutique Resp Limitad</v>
      </c>
      <c r="C124" s="62"/>
      <c r="D124" s="60" t="str">
        <f>IFERROR(VLOOKUP(A124,'Retorno dividendos 2018-2023 an'!A:I,8,FALSE),"")</f>
        <v>-</v>
      </c>
      <c r="E124" s="61">
        <f t="shared" si="2"/>
        <v>0</v>
      </c>
      <c r="F124" s="60" t="str">
        <f>IFERROR(VLOOKUP(A124,'Retorno dividendos 2018-2023 an'!A:I,9,FALSE),"")</f>
        <v>-</v>
      </c>
      <c r="G124" s="61" t="str">
        <f t="shared" si="3"/>
        <v/>
      </c>
    </row>
    <row r="125" spans="1:7" ht="15" customHeight="1">
      <c r="A125" s="59" t="s">
        <v>161</v>
      </c>
      <c r="B125" s="59" t="str">
        <f>IFERROR(VLOOKUP(A125,'Retorno dividendos 2018-2023 an'!A:I,3,FALSE),"")</f>
        <v>Energy Resort Fundo de Investi</v>
      </c>
      <c r="C125" s="62"/>
      <c r="D125" s="60">
        <f>IFERROR(VLOOKUP(A125,'Retorno dividendos 2018-2023 an'!A:I,8,FALSE),"")</f>
        <v>0</v>
      </c>
      <c r="E125" s="61">
        <f t="shared" si="2"/>
        <v>0</v>
      </c>
      <c r="F125" s="60">
        <f>IFERROR(VLOOKUP(A125,'Retorno dividendos 2018-2023 an'!A:I,9,FALSE),"")</f>
        <v>0</v>
      </c>
      <c r="G125" s="61" t="str">
        <f t="shared" si="3"/>
        <v/>
      </c>
    </row>
    <row r="126" spans="1:7" ht="15" customHeight="1">
      <c r="A126" s="59" t="s">
        <v>162</v>
      </c>
      <c r="B126" s="59" t="str">
        <f>IFERROR(VLOOKUP(A126,'Retorno dividendos 2018-2023 an'!A:I,3,FALSE),"")</f>
        <v>Eldorado FII</v>
      </c>
      <c r="C126" s="62"/>
      <c r="D126" s="60" t="str">
        <f>IFERROR(VLOOKUP(A126,'Retorno dividendos 2018-2023 an'!A:I,8,FALSE),"")</f>
        <v>-</v>
      </c>
      <c r="E126" s="61">
        <f t="shared" si="2"/>
        <v>0</v>
      </c>
      <c r="F126" s="60" t="str">
        <f>IFERROR(VLOOKUP(A126,'Retorno dividendos 2018-2023 an'!A:I,9,FALSE),"")</f>
        <v>-</v>
      </c>
      <c r="G126" s="61" t="str">
        <f t="shared" si="3"/>
        <v/>
      </c>
    </row>
    <row r="127" spans="1:7" ht="15" customHeight="1">
      <c r="A127" s="59" t="s">
        <v>163</v>
      </c>
      <c r="B127" s="59" t="str">
        <f>IFERROR(VLOOKUP(A127,'Retorno dividendos 2018-2023 an'!A:I,3,FALSE),"")</f>
        <v>Emet Mult FII Resp Limitada</v>
      </c>
      <c r="C127" s="62"/>
      <c r="D127" s="60" t="str">
        <f>IFERROR(VLOOKUP(A127,'Retorno dividendos 2018-2023 an'!A:I,8,FALSE),"")</f>
        <v>-</v>
      </c>
      <c r="E127" s="61">
        <f t="shared" si="2"/>
        <v>0</v>
      </c>
      <c r="F127" s="60" t="str">
        <f>IFERROR(VLOOKUP(A127,'Retorno dividendos 2018-2023 an'!A:I,9,FALSE),"")</f>
        <v>-</v>
      </c>
      <c r="G127" s="61" t="str">
        <f t="shared" si="3"/>
        <v/>
      </c>
    </row>
    <row r="128" spans="1:7" ht="15" customHeight="1">
      <c r="A128" s="59" t="s">
        <v>164</v>
      </c>
      <c r="B128" s="59" t="str">
        <f>IFERROR(VLOOKUP(A128,'Retorno dividendos 2018-2023 an'!A:I,3,FALSE),"")</f>
        <v>Eqi Recebíveis Imobiliários FII</v>
      </c>
      <c r="C128" s="62"/>
      <c r="D128" s="60">
        <f>IFERROR(VLOOKUP(A128,'Retorno dividendos 2018-2023 an'!A:I,8,FALSE),"")</f>
        <v>13.821989528</v>
      </c>
      <c r="E128" s="61">
        <f t="shared" si="2"/>
        <v>434090.90911590221</v>
      </c>
      <c r="F128" s="60">
        <f>IFERROR(VLOOKUP(A128,'Retorno dividendos 2018-2023 an'!A:I,9,FALSE),"")</f>
        <v>11.431339506</v>
      </c>
      <c r="G128" s="61">
        <f t="shared" si="3"/>
        <v>524872.87223433109</v>
      </c>
    </row>
    <row r="129" spans="1:7" ht="15" customHeight="1">
      <c r="A129" s="59" t="s">
        <v>165</v>
      </c>
      <c r="B129" s="59" t="str">
        <f>IFERROR(VLOOKUP(A129,'Retorno dividendos 2018-2023 an'!A:I,3,FALSE),"")</f>
        <v>Estoque Residencial e Comercia Senior</v>
      </c>
      <c r="C129" s="62"/>
      <c r="D129" s="60" t="str">
        <f>IFERROR(VLOOKUP(A129,'Retorno dividendos 2018-2023 an'!A:I,8,FALSE),"")</f>
        <v>-</v>
      </c>
      <c r="E129" s="61">
        <f t="shared" si="2"/>
        <v>0</v>
      </c>
      <c r="F129" s="60" t="str">
        <f>IFERROR(VLOOKUP(A129,'Retorno dividendos 2018-2023 an'!A:I,9,FALSE),"")</f>
        <v>-</v>
      </c>
      <c r="G129" s="61" t="str">
        <f t="shared" si="3"/>
        <v/>
      </c>
    </row>
    <row r="130" spans="1:7" ht="15" customHeight="1">
      <c r="A130" s="59" t="s">
        <v>166</v>
      </c>
      <c r="B130" s="59" t="str">
        <f>IFERROR(VLOOKUP(A130,'Retorno dividendos 2018-2023 an'!A:I,3,FALSE),"")</f>
        <v>Estoque Residencial e Comercia Subordinada Mezanin</v>
      </c>
      <c r="C130" s="62"/>
      <c r="D130" s="60" t="str">
        <f>IFERROR(VLOOKUP(A130,'Retorno dividendos 2018-2023 an'!A:I,8,FALSE),"")</f>
        <v>-</v>
      </c>
      <c r="E130" s="61">
        <f t="shared" si="2"/>
        <v>0</v>
      </c>
      <c r="F130" s="60" t="str">
        <f>IFERROR(VLOOKUP(A130,'Retorno dividendos 2018-2023 an'!A:I,9,FALSE),"")</f>
        <v>-</v>
      </c>
      <c r="G130" s="61" t="str">
        <f t="shared" si="3"/>
        <v/>
      </c>
    </row>
    <row r="131" spans="1:7" ht="15" customHeight="1">
      <c r="A131" s="59" t="s">
        <v>167</v>
      </c>
      <c r="B131" s="59" t="str">
        <f>IFERROR(VLOOKUP(A131,'Retorno dividendos 2018-2023 an'!A:I,3,FALSE),"")</f>
        <v>Europa 105 - FII</v>
      </c>
      <c r="C131" s="62"/>
      <c r="D131" s="60">
        <f>IFERROR(VLOOKUP(A131,'Retorno dividendos 2018-2023 an'!A:I,8,FALSE),"")</f>
        <v>6.8753056452000001</v>
      </c>
      <c r="E131" s="61">
        <f t="shared" si="2"/>
        <v>872688.47519366711</v>
      </c>
      <c r="F131" s="60">
        <f>IFERROR(VLOOKUP(A131,'Retorno dividendos 2018-2023 an'!A:I,9,FALSE),"")</f>
        <v>8.0733944954000005</v>
      </c>
      <c r="G131" s="61">
        <f t="shared" si="3"/>
        <v>743181.81818300043</v>
      </c>
    </row>
    <row r="132" spans="1:7" ht="15" customHeight="1">
      <c r="A132" s="59" t="s">
        <v>168</v>
      </c>
      <c r="B132" s="59" t="str">
        <f>IFERROR(VLOOKUP(A132,'Retorno dividendos 2018-2023 an'!A:I,3,FALSE),"")</f>
        <v>FII Europar</v>
      </c>
      <c r="C132" s="62"/>
      <c r="D132" s="60">
        <f>IFERROR(VLOOKUP(A132,'Retorno dividendos 2018-2023 an'!A:I,8,FALSE),"")</f>
        <v>9.8609466157999996</v>
      </c>
      <c r="E132" s="61">
        <f t="shared" si="2"/>
        <v>608460.85409146408</v>
      </c>
      <c r="F132" s="60">
        <f>IFERROR(VLOOKUP(A132,'Retorno dividendos 2018-2023 an'!A:I,9,FALSE),"")</f>
        <v>9.0923746574000006</v>
      </c>
      <c r="G132" s="61">
        <f t="shared" si="3"/>
        <v>659893.61702300585</v>
      </c>
    </row>
    <row r="133" spans="1:7" ht="15" customHeight="1">
      <c r="A133" s="59" t="s">
        <v>169</v>
      </c>
      <c r="B133" s="59" t="str">
        <f>IFERROR(VLOOKUP(A133,'Retorno dividendos 2018-2023 an'!A:I,3,FALSE),"")</f>
        <v>Exes FII</v>
      </c>
      <c r="C133" s="62"/>
      <c r="D133" s="60">
        <f>IFERROR(VLOOKUP(A133,'Retorno dividendos 2018-2023 an'!A:I,8,FALSE),"")</f>
        <v>9.5484342789000003</v>
      </c>
      <c r="E133" s="61">
        <f t="shared" si="2"/>
        <v>628375.27334284724</v>
      </c>
      <c r="F133" s="60">
        <f>IFERROR(VLOOKUP(A133,'Retorno dividendos 2018-2023 an'!A:I,9,FALSE),"")</f>
        <v>12.403889641999999</v>
      </c>
      <c r="G133" s="61">
        <f t="shared" si="3"/>
        <v>483719.23430242337</v>
      </c>
    </row>
    <row r="134" spans="1:7" ht="15" customHeight="1">
      <c r="A134" s="59" t="s">
        <v>170</v>
      </c>
      <c r="B134" s="59" t="str">
        <f>IFERROR(VLOOKUP(A134,'Retorno dividendos 2018-2023 an'!A:I,3,FALSE),"")</f>
        <v>Anhanguera Educacional FII</v>
      </c>
      <c r="C134" s="62"/>
      <c r="D134" s="60">
        <f>IFERROR(VLOOKUP(A134,'Retorno dividendos 2018-2023 an'!A:I,8,FALSE),"")</f>
        <v>12.355736026000001</v>
      </c>
      <c r="E134" s="61">
        <f t="shared" ref="E134:E197" si="4">IFERROR(($D$1*12)/(D134/100),0)</f>
        <v>485604.41784886667</v>
      </c>
      <c r="F134" s="60">
        <f>IFERROR(VLOOKUP(A134,'Retorno dividendos 2018-2023 an'!A:I,9,FALSE),"")</f>
        <v>11.931753279</v>
      </c>
      <c r="G134" s="61">
        <f t="shared" ref="G134:G197" si="5">IFERROR(($D$1*12)/(F134/100),"")</f>
        <v>502859.87815051939</v>
      </c>
    </row>
    <row r="135" spans="1:7" ht="15" customHeight="1">
      <c r="A135" s="59" t="s">
        <v>171</v>
      </c>
      <c r="B135" s="59" t="str">
        <f>IFERROR(VLOOKUP(A135,'Retorno dividendos 2018-2023 an'!A:I,3,FALSE),"")</f>
        <v>Edificio Almirante Barroso FII</v>
      </c>
      <c r="C135" s="62"/>
      <c r="D135" s="60">
        <f>IFERROR(VLOOKUP(A135,'Retorno dividendos 2018-2023 an'!A:I,8,FALSE),"")</f>
        <v>0</v>
      </c>
      <c r="E135" s="61">
        <f t="shared" si="4"/>
        <v>0</v>
      </c>
      <c r="F135" s="60">
        <f>IFERROR(VLOOKUP(A135,'Retorno dividendos 2018-2023 an'!A:I,9,FALSE),"")</f>
        <v>0</v>
      </c>
      <c r="G135" s="61" t="str">
        <f t="shared" si="5"/>
        <v/>
      </c>
    </row>
    <row r="136" spans="1:7" ht="15" customHeight="1">
      <c r="A136" s="59" t="s">
        <v>172</v>
      </c>
      <c r="B136" s="59" t="str">
        <f>IFERROR(VLOOKUP(A136,'Retorno dividendos 2018-2023 an'!A:I,3,FALSE),"")</f>
        <v>FI Imobiliário Athena</v>
      </c>
      <c r="C136" s="62"/>
      <c r="D136" s="60">
        <f>IFERROR(VLOOKUP(A136,'Retorno dividendos 2018-2023 an'!A:I,8,FALSE),"")</f>
        <v>10.770540655</v>
      </c>
      <c r="E136" s="61">
        <f t="shared" si="4"/>
        <v>557075.09884516569</v>
      </c>
      <c r="F136" s="60">
        <f>IFERROR(VLOOKUP(A136,'Retorno dividendos 2018-2023 an'!A:I,9,FALSE),"")</f>
        <v>11.086956520999999</v>
      </c>
      <c r="G136" s="61">
        <f t="shared" si="5"/>
        <v>541176.47062431381</v>
      </c>
    </row>
    <row r="137" spans="1:7" ht="15" customHeight="1">
      <c r="A137" s="59" t="s">
        <v>173</v>
      </c>
      <c r="B137" s="59" t="str">
        <f>IFERROR(VLOOKUP(A137,'Retorno dividendos 2018-2023 an'!A:I,3,FALSE),"")</f>
        <v>FI Imobiliário - FII</v>
      </c>
      <c r="C137" s="62"/>
      <c r="D137" s="60">
        <f>IFERROR(VLOOKUP(A137,'Retorno dividendos 2018-2023 an'!A:I,8,FALSE),"")</f>
        <v>8.5030159154000007</v>
      </c>
      <c r="E137" s="61">
        <f t="shared" si="4"/>
        <v>705631.98513285944</v>
      </c>
      <c r="F137" s="60">
        <f>IFERROR(VLOOKUP(A137,'Retorno dividendos 2018-2023 an'!A:I,9,FALSE),"")</f>
        <v>8.6779526694999998</v>
      </c>
      <c r="G137" s="61">
        <f t="shared" si="5"/>
        <v>691407.32019522565</v>
      </c>
    </row>
    <row r="138" spans="1:7" ht="15" customHeight="1">
      <c r="A138" s="59" t="s">
        <v>174</v>
      </c>
      <c r="B138" s="59" t="str">
        <f>IFERROR(VLOOKUP(A138,'Retorno dividendos 2018-2023 an'!A:I,3,FALSE),"")</f>
        <v>General Shopping Ativo e Renda</v>
      </c>
      <c r="C138" s="62"/>
      <c r="D138" s="60">
        <f>IFERROR(VLOOKUP(A138,'Retorno dividendos 2018-2023 an'!A:I,8,FALSE),"")</f>
        <v>10.766459875000001</v>
      </c>
      <c r="E138" s="61">
        <f t="shared" si="4"/>
        <v>557286.24540106778</v>
      </c>
      <c r="F138" s="60">
        <f>IFERROR(VLOOKUP(A138,'Retorno dividendos 2018-2023 an'!A:I,9,FALSE),"")</f>
        <v>8.5253456220999997</v>
      </c>
      <c r="G138" s="61">
        <f t="shared" si="5"/>
        <v>703783.78378541954</v>
      </c>
    </row>
    <row r="139" spans="1:7" ht="15" customHeight="1">
      <c r="A139" s="59" t="s">
        <v>175</v>
      </c>
      <c r="B139" s="59" t="str">
        <f>IFERROR(VLOOKUP(A139,'Retorno dividendos 2018-2023 an'!A:I,3,FALSE),"")</f>
        <v>FII Industrial do Brasil</v>
      </c>
      <c r="C139" s="62"/>
      <c r="D139" s="60">
        <f>IFERROR(VLOOKUP(A139,'Retorno dividendos 2018-2023 an'!A:I,8,FALSE),"")</f>
        <v>9.1134866644999999</v>
      </c>
      <c r="E139" s="61">
        <f t="shared" si="4"/>
        <v>658364.92891046358</v>
      </c>
      <c r="F139" s="60">
        <f>IFERROR(VLOOKUP(A139,'Retorno dividendos 2018-2023 an'!A:I,9,FALSE),"")</f>
        <v>8.3123181377000002</v>
      </c>
      <c r="G139" s="61">
        <f t="shared" si="5"/>
        <v>721820.30338653352</v>
      </c>
    </row>
    <row r="140" spans="1:7" ht="15" customHeight="1">
      <c r="A140" s="59" t="s">
        <v>176</v>
      </c>
      <c r="B140" s="59" t="str">
        <f>IFERROR(VLOOKUP(A140,'Retorno dividendos 2018-2023 an'!A:I,3,FALSE),"")</f>
        <v>Rb Capital Renda I FII</v>
      </c>
      <c r="C140" s="62"/>
      <c r="D140" s="60">
        <f>IFERROR(VLOOKUP(A140,'Retorno dividendos 2018-2023 an'!A:I,8,FALSE),"")</f>
        <v>11.456337256999999</v>
      </c>
      <c r="E140" s="61">
        <f t="shared" si="4"/>
        <v>523727.59856854839</v>
      </c>
      <c r="F140" s="60">
        <f>IFERROR(VLOOKUP(A140,'Retorno dividendos 2018-2023 an'!A:I,9,FALSE),"")</f>
        <v>9.9560083353</v>
      </c>
      <c r="G140" s="61">
        <f t="shared" si="5"/>
        <v>602651.16278844548</v>
      </c>
    </row>
    <row r="141" spans="1:7" ht="15" customHeight="1">
      <c r="A141" s="59" t="s">
        <v>177</v>
      </c>
      <c r="B141" s="59" t="str">
        <f>IFERROR(VLOOKUP(A141,'Retorno dividendos 2018-2023 an'!A:I,3,FALSE),"")</f>
        <v>Infra Real Estate FII</v>
      </c>
      <c r="C141" s="62"/>
      <c r="D141" s="60" t="str">
        <f>IFERROR(VLOOKUP(A141,'Retorno dividendos 2018-2023 an'!A:I,8,FALSE),"")</f>
        <v>-</v>
      </c>
      <c r="E141" s="61">
        <f t="shared" si="4"/>
        <v>0</v>
      </c>
      <c r="F141" s="60" t="str">
        <f>IFERROR(VLOOKUP(A141,'Retorno dividendos 2018-2023 an'!A:I,9,FALSE),"")</f>
        <v>-</v>
      </c>
      <c r="G141" s="61" t="str">
        <f t="shared" si="5"/>
        <v/>
      </c>
    </row>
    <row r="142" spans="1:7" ht="15" customHeight="1">
      <c r="A142" s="59" t="s">
        <v>178</v>
      </c>
      <c r="B142" s="59" t="str">
        <f>IFERROR(VLOOKUP(A142,'Retorno dividendos 2018-2023 an'!A:I,3,FALSE),"")</f>
        <v>FI Imobiliário Sc 401</v>
      </c>
      <c r="C142" s="62"/>
      <c r="D142" s="60" t="str">
        <f>IFERROR(VLOOKUP(A142,'Retorno dividendos 2018-2023 an'!A:I,8,FALSE),"")</f>
        <v>-</v>
      </c>
      <c r="E142" s="61">
        <f t="shared" si="4"/>
        <v>0</v>
      </c>
      <c r="F142" s="60">
        <f>IFERROR(VLOOKUP(A142,'Retorno dividendos 2018-2023 an'!A:I,9,FALSE),"")</f>
        <v>7.2923076922999996</v>
      </c>
      <c r="G142" s="61">
        <f t="shared" si="5"/>
        <v>822784.81012745015</v>
      </c>
    </row>
    <row r="143" spans="1:7" ht="15" customHeight="1">
      <c r="A143" s="59" t="s">
        <v>41</v>
      </c>
      <c r="B143" s="59" t="str">
        <f>IFERROR(VLOOKUP(A143,'Retorno dividendos 2018-2023 an'!A:I,3,FALSE),"")</f>
        <v>FII São Domingos</v>
      </c>
      <c r="C143" s="62"/>
      <c r="D143" s="60" t="str">
        <f>IFERROR(VLOOKUP(A143,'Retorno dividendos 2018-2023 an'!A:I,8,FALSE),"")</f>
        <v>-</v>
      </c>
      <c r="E143" s="61">
        <f t="shared" si="4"/>
        <v>0</v>
      </c>
      <c r="F143" s="60" t="str">
        <f>IFERROR(VLOOKUP(A143,'Retorno dividendos 2018-2023 an'!A:I,9,FALSE),"")</f>
        <v>-</v>
      </c>
      <c r="G143" s="61" t="str">
        <f t="shared" si="5"/>
        <v/>
      </c>
    </row>
    <row r="144" spans="1:7" ht="15" customHeight="1">
      <c r="A144" s="59" t="s">
        <v>179</v>
      </c>
      <c r="B144" s="59" t="str">
        <f>IFERROR(VLOOKUP(A144,'Retorno dividendos 2018-2023 an'!A:I,3,FALSE),"")</f>
        <v>Vida Nova - FII</v>
      </c>
      <c r="C144" s="62"/>
      <c r="D144" s="60">
        <f>IFERROR(VLOOKUP(A144,'Retorno dividendos 2018-2023 an'!A:I,8,FALSE),"")</f>
        <v>0</v>
      </c>
      <c r="E144" s="61">
        <f t="shared" si="4"/>
        <v>0</v>
      </c>
      <c r="F144" s="60">
        <f>IFERROR(VLOOKUP(A144,'Retorno dividendos 2018-2023 an'!A:I,9,FALSE),"")</f>
        <v>0</v>
      </c>
      <c r="G144" s="61" t="str">
        <f t="shared" si="5"/>
        <v/>
      </c>
    </row>
    <row r="145" spans="1:7" ht="15" customHeight="1">
      <c r="A145" s="59" t="s">
        <v>180</v>
      </c>
      <c r="B145" s="59" t="str">
        <f>IFERROR(VLOOKUP(A145,'Retorno dividendos 2018-2023 an'!A:I,3,FALSE),"")</f>
        <v>Faria Lima Cap Rec Imobi I FII</v>
      </c>
      <c r="C145" s="62"/>
      <c r="D145" s="60">
        <f>IFERROR(VLOOKUP(A145,'Retorno dividendos 2018-2023 an'!A:I,8,FALSE),"")</f>
        <v>14.220696937</v>
      </c>
      <c r="E145" s="61">
        <f t="shared" si="4"/>
        <v>421920.24951948388</v>
      </c>
      <c r="F145" s="60">
        <f>IFERROR(VLOOKUP(A145,'Retorno dividendos 2018-2023 an'!A:I,9,FALSE),"")</f>
        <v>14.079124057</v>
      </c>
      <c r="G145" s="61">
        <f t="shared" si="5"/>
        <v>426162.87602188287</v>
      </c>
    </row>
    <row r="146" spans="1:7" ht="15" customHeight="1">
      <c r="A146" s="59" t="s">
        <v>39</v>
      </c>
      <c r="B146" s="59" t="str">
        <f>IFERROR(VLOOKUP(A146,'Retorno dividendos 2018-2023 an'!A:I,3,FALSE),"")</f>
        <v>Faria Lima Cap Rec Imobi I FII</v>
      </c>
      <c r="C146" s="62"/>
      <c r="D146" s="60" t="str">
        <f>IFERROR(VLOOKUP(A146,'Retorno dividendos 2018-2023 an'!A:I,8,FALSE),"")</f>
        <v>-</v>
      </c>
      <c r="E146" s="61">
        <f t="shared" si="4"/>
        <v>0</v>
      </c>
      <c r="F146" s="60" t="str">
        <f>IFERROR(VLOOKUP(A146,'Retorno dividendos 2018-2023 an'!A:I,9,FALSE),"")</f>
        <v>-</v>
      </c>
      <c r="G146" s="61" t="str">
        <f t="shared" si="5"/>
        <v/>
      </c>
    </row>
    <row r="147" spans="1:7" ht="15" customHeight="1">
      <c r="A147" s="59" t="s">
        <v>40</v>
      </c>
      <c r="B147" s="59" t="str">
        <f>IFERROR(VLOOKUP(A147,'Retorno dividendos 2018-2023 an'!A:I,3,FALSE),"")</f>
        <v>Vbi Tr Faria Lima 4440 FII</v>
      </c>
      <c r="C147" s="62"/>
      <c r="D147" s="60" t="str">
        <f>IFERROR(VLOOKUP(A147,'Retorno dividendos 2018-2023 an'!A:I,8,FALSE),"")</f>
        <v>-</v>
      </c>
      <c r="E147" s="61">
        <f t="shared" si="4"/>
        <v>0</v>
      </c>
      <c r="F147" s="60" t="str">
        <f>IFERROR(VLOOKUP(A147,'Retorno dividendos 2018-2023 an'!A:I,9,FALSE),"")</f>
        <v>-</v>
      </c>
      <c r="G147" s="61" t="str">
        <f t="shared" si="5"/>
        <v/>
      </c>
    </row>
    <row r="148" spans="1:7" ht="15" customHeight="1">
      <c r="A148" s="59" t="s">
        <v>181</v>
      </c>
      <c r="B148" s="59" t="str">
        <f>IFERROR(VLOOKUP(A148,'Retorno dividendos 2018-2023 an'!A:I,3,FALSE),"")</f>
        <v>Continental Square Faeria Lima</v>
      </c>
      <c r="C148" s="62"/>
      <c r="D148" s="60">
        <f>IFERROR(VLOOKUP(A148,'Retorno dividendos 2018-2023 an'!A:I,8,FALSE),"")</f>
        <v>7.9143924160000001</v>
      </c>
      <c r="E148" s="61">
        <f t="shared" si="4"/>
        <v>758112.52268338366</v>
      </c>
      <c r="F148" s="60">
        <f>IFERROR(VLOOKUP(A148,'Retorno dividendos 2018-2023 an'!A:I,9,FALSE),"")</f>
        <v>8.5746025134000003</v>
      </c>
      <c r="G148" s="61">
        <f t="shared" si="5"/>
        <v>699740.89068542491</v>
      </c>
    </row>
    <row r="149" spans="1:7" ht="15" customHeight="1">
      <c r="A149" s="59" t="s">
        <v>182</v>
      </c>
      <c r="B149" s="59" t="str">
        <f>IFERROR(VLOOKUP(A149,'Retorno dividendos 2018-2023 an'!A:I,3,FALSE),"")</f>
        <v>Floriano FII</v>
      </c>
      <c r="C149" s="62"/>
      <c r="D149" s="60" t="str">
        <f>IFERROR(VLOOKUP(A149,'Retorno dividendos 2018-2023 an'!A:I,8,FALSE),"")</f>
        <v>-</v>
      </c>
      <c r="E149" s="61">
        <f t="shared" si="4"/>
        <v>0</v>
      </c>
      <c r="F149" s="60" t="str">
        <f>IFERROR(VLOOKUP(A149,'Retorno dividendos 2018-2023 an'!A:I,9,FALSE),"")</f>
        <v>-</v>
      </c>
      <c r="G149" s="61" t="str">
        <f t="shared" si="5"/>
        <v/>
      </c>
    </row>
    <row r="150" spans="1:7" ht="15" customHeight="1">
      <c r="A150" s="59" t="s">
        <v>183</v>
      </c>
      <c r="B150" s="59" t="str">
        <f>IFERROR(VLOOKUP(A150,'Retorno dividendos 2018-2023 an'!A:I,3,FALSE),"")</f>
        <v>Hedge Floripa Shopping FII</v>
      </c>
      <c r="C150" s="62"/>
      <c r="D150" s="60">
        <f>IFERROR(VLOOKUP(A150,'Retorno dividendos 2018-2023 an'!A:I,8,FALSE),"")</f>
        <v>10.923566878999999</v>
      </c>
      <c r="E150" s="61">
        <f t="shared" si="4"/>
        <v>549271.13702527829</v>
      </c>
      <c r="F150" s="60">
        <f>IFERROR(VLOOKUP(A150,'Retorno dividendos 2018-2023 an'!A:I,9,FALSE),"")</f>
        <v>8.1802164611000006</v>
      </c>
      <c r="G150" s="61">
        <f t="shared" si="5"/>
        <v>733476.92307804467</v>
      </c>
    </row>
    <row r="151" spans="1:7" ht="15" customHeight="1">
      <c r="A151" s="59" t="s">
        <v>184</v>
      </c>
      <c r="B151" s="59" t="str">
        <f>IFERROR(VLOOKUP(A151,'Retorno dividendos 2018-2023 an'!A:I,3,FALSE),"")</f>
        <v>FII Memorial Office</v>
      </c>
      <c r="C151" s="62"/>
      <c r="D151" s="60">
        <f>IFERROR(VLOOKUP(A151,'Retorno dividendos 2018-2023 an'!A:I,8,FALSE),"")</f>
        <v>0.78391274710000003</v>
      </c>
      <c r="E151" s="61">
        <f t="shared" si="4"/>
        <v>7653913.0435068794</v>
      </c>
      <c r="F151" s="60">
        <f>IFERROR(VLOOKUP(A151,'Retorno dividendos 2018-2023 an'!A:I,9,FALSE),"")</f>
        <v>1.6982133381</v>
      </c>
      <c r="G151" s="61">
        <f t="shared" si="5"/>
        <v>3533124.9998972085</v>
      </c>
    </row>
    <row r="152" spans="1:7" ht="15" customHeight="1">
      <c r="A152" s="59" t="s">
        <v>185</v>
      </c>
      <c r="B152" s="59" t="str">
        <f>IFERROR(VLOOKUP(A152,'Retorno dividendos 2018-2023 an'!A:I,3,FALSE),"")</f>
        <v>FII Projeto Agua Branca</v>
      </c>
      <c r="C152" s="62"/>
      <c r="D152" s="60">
        <f>IFERROR(VLOOKUP(A152,'Retorno dividendos 2018-2023 an'!A:I,8,FALSE),"")</f>
        <v>14.476795743</v>
      </c>
      <c r="E152" s="61">
        <f t="shared" si="4"/>
        <v>414456.35529541777</v>
      </c>
      <c r="F152" s="60">
        <f>IFERROR(VLOOKUP(A152,'Retorno dividendos 2018-2023 an'!A:I,9,FALSE),"")</f>
        <v>5.5148166749999996</v>
      </c>
      <c r="G152" s="61">
        <f t="shared" si="5"/>
        <v>1087978.1420839343</v>
      </c>
    </row>
    <row r="153" spans="1:7" ht="15" customHeight="1">
      <c r="A153" s="59" t="s">
        <v>186</v>
      </c>
      <c r="B153" s="59" t="str">
        <f>IFERROR(VLOOKUP(A153,'Retorno dividendos 2018-2023 an'!A:I,3,FALSE),"")</f>
        <v>FII Pedra Negra Renda Imobiliária</v>
      </c>
      <c r="C153" s="62"/>
      <c r="D153" s="60">
        <f>IFERROR(VLOOKUP(A153,'Retorno dividendos 2018-2023 an'!A:I,8,FALSE),"")</f>
        <v>11.511234225000001</v>
      </c>
      <c r="E153" s="61">
        <f t="shared" si="4"/>
        <v>521229.94656552561</v>
      </c>
      <c r="F153" s="60">
        <f>IFERROR(VLOOKUP(A153,'Retorno dividendos 2018-2023 an'!A:I,9,FALSE),"")</f>
        <v>1.5634183613999999</v>
      </c>
      <c r="G153" s="61">
        <f t="shared" si="5"/>
        <v>3837744.3607782358</v>
      </c>
    </row>
    <row r="154" spans="1:7" ht="15" customHeight="1">
      <c r="A154" s="59" t="s">
        <v>187</v>
      </c>
      <c r="B154" s="59" t="str">
        <f>IFERROR(VLOOKUP(A154,'Retorno dividendos 2018-2023 an'!A:I,3,FALSE),"")</f>
        <v>FII Pedra Negra Renda Imobiliária</v>
      </c>
      <c r="C154" s="62"/>
      <c r="D154" s="60" t="str">
        <f>IFERROR(VLOOKUP(A154,'Retorno dividendos 2018-2023 an'!A:I,8,FALSE),"")</f>
        <v>-</v>
      </c>
      <c r="E154" s="61">
        <f t="shared" si="4"/>
        <v>0</v>
      </c>
      <c r="F154" s="60" t="str">
        <f>IFERROR(VLOOKUP(A154,'Retorno dividendos 2018-2023 an'!A:I,9,FALSE),"")</f>
        <v>-</v>
      </c>
      <c r="G154" s="61" t="str">
        <f t="shared" si="5"/>
        <v/>
      </c>
    </row>
    <row r="155" spans="1:7" ht="15" customHeight="1">
      <c r="A155" s="59" t="s">
        <v>188</v>
      </c>
      <c r="B155" s="59" t="str">
        <f>IFERROR(VLOOKUP(A155,'Retorno dividendos 2018-2023 an'!A:I,3,FALSE),"")</f>
        <v>Opportunity FII</v>
      </c>
      <c r="C155" s="62"/>
      <c r="D155" s="60">
        <f>IFERROR(VLOOKUP(A155,'Retorno dividendos 2018-2023 an'!A:I,8,FALSE),"")</f>
        <v>6.9390540684999999</v>
      </c>
      <c r="E155" s="61">
        <f t="shared" si="4"/>
        <v>864671.16998513415</v>
      </c>
      <c r="F155" s="60">
        <f>IFERROR(VLOOKUP(A155,'Retorno dividendos 2018-2023 an'!A:I,9,FALSE),"")</f>
        <v>3.1695234704000002</v>
      </c>
      <c r="G155" s="61">
        <f t="shared" si="5"/>
        <v>1893029.0486988532</v>
      </c>
    </row>
    <row r="156" spans="1:7" ht="15" customHeight="1">
      <c r="A156" s="59" t="s">
        <v>189</v>
      </c>
      <c r="B156" s="59" t="str">
        <f>IFERROR(VLOOKUP(A156,'Retorno dividendos 2018-2023 an'!A:I,3,FALSE),"")</f>
        <v>Opportunity FII</v>
      </c>
      <c r="C156" s="62"/>
      <c r="D156" s="60" t="str">
        <f>IFERROR(VLOOKUP(A156,'Retorno dividendos 2018-2023 an'!A:I,8,FALSE),"")</f>
        <v>-</v>
      </c>
      <c r="E156" s="61">
        <f t="shared" si="4"/>
        <v>0</v>
      </c>
      <c r="F156" s="60" t="str">
        <f>IFERROR(VLOOKUP(A156,'Retorno dividendos 2018-2023 an'!A:I,9,FALSE),"")</f>
        <v>-</v>
      </c>
      <c r="G156" s="61" t="str">
        <f t="shared" si="5"/>
        <v/>
      </c>
    </row>
    <row r="157" spans="1:7" ht="15" customHeight="1">
      <c r="A157" s="59" t="s">
        <v>190</v>
      </c>
      <c r="B157" s="59" t="str">
        <f>IFERROR(VLOOKUP(A157,'Retorno dividendos 2018-2023 an'!A:I,3,FALSE),"")</f>
        <v>FII Via Parque Shopping - FII</v>
      </c>
      <c r="C157" s="62"/>
      <c r="D157" s="60">
        <f>IFERROR(VLOOKUP(A157,'Retorno dividendos 2018-2023 an'!A:I,8,FALSE),"")</f>
        <v>11.736334404999999</v>
      </c>
      <c r="E157" s="61">
        <f t="shared" si="4"/>
        <v>511232.87671863171</v>
      </c>
      <c r="F157" s="60">
        <f>IFERROR(VLOOKUP(A157,'Retorno dividendos 2018-2023 an'!A:I,9,FALSE),"")</f>
        <v>5.8740642888999997</v>
      </c>
      <c r="G157" s="61">
        <f t="shared" si="5"/>
        <v>1021439.2803527834</v>
      </c>
    </row>
    <row r="158" spans="1:7" ht="15" customHeight="1">
      <c r="A158" s="59" t="s">
        <v>191</v>
      </c>
      <c r="B158" s="59" t="str">
        <f>IFERROR(VLOOKUP(A158,'Retorno dividendos 2018-2023 an'!A:I,3,FALSE),"")</f>
        <v>FII Guardian Mult Imob I</v>
      </c>
      <c r="C158" s="62"/>
      <c r="D158" s="60">
        <f>IFERROR(VLOOKUP(A158,'Retorno dividendos 2018-2023 an'!A:I,8,FALSE),"")</f>
        <v>13.377926421</v>
      </c>
      <c r="E158" s="61">
        <f t="shared" si="4"/>
        <v>448500.00001356716</v>
      </c>
      <c r="F158" s="60">
        <f>IFERROR(VLOOKUP(A158,'Retorno dividendos 2018-2023 an'!A:I,9,FALSE),"")</f>
        <v>11.991199118999999</v>
      </c>
      <c r="G158" s="61">
        <f t="shared" si="5"/>
        <v>500366.97251511965</v>
      </c>
    </row>
    <row r="159" spans="1:7" ht="15" customHeight="1">
      <c r="A159" s="59" t="s">
        <v>192</v>
      </c>
      <c r="B159" s="59" t="str">
        <f>IFERROR(VLOOKUP(A159,'Retorno dividendos 2018-2023 an'!A:I,3,FALSE),"")</f>
        <v>FII Guardian Logística</v>
      </c>
      <c r="C159" s="62"/>
      <c r="D159" s="60">
        <f>IFERROR(VLOOKUP(A159,'Retorno dividendos 2018-2023 an'!A:I,8,FALSE),"")</f>
        <v>10.646755478999999</v>
      </c>
      <c r="E159" s="61">
        <f t="shared" si="4"/>
        <v>563551.96771773265</v>
      </c>
      <c r="F159" s="60">
        <f>IFERROR(VLOOKUP(A159,'Retorno dividendos 2018-2023 an'!A:I,9,FALSE),"")</f>
        <v>11.343993084999999</v>
      </c>
      <c r="G159" s="61">
        <f t="shared" si="5"/>
        <v>528914.28574068111</v>
      </c>
    </row>
    <row r="160" spans="1:7" ht="15" customHeight="1">
      <c r="A160" s="59" t="s">
        <v>193</v>
      </c>
      <c r="B160" s="59" t="str">
        <f>IFERROR(VLOOKUP(A160,'Retorno dividendos 2018-2023 an'!A:I,3,FALSE),"")</f>
        <v>FII Guardian Logística</v>
      </c>
      <c r="C160" s="62"/>
      <c r="D160" s="60" t="str">
        <f>IFERROR(VLOOKUP(A160,'Retorno dividendos 2018-2023 an'!A:I,8,FALSE),"")</f>
        <v>-</v>
      </c>
      <c r="E160" s="61">
        <f t="shared" si="4"/>
        <v>0</v>
      </c>
      <c r="F160" s="60" t="str">
        <f>IFERROR(VLOOKUP(A160,'Retorno dividendos 2018-2023 an'!A:I,9,FALSE),"")</f>
        <v>-</v>
      </c>
      <c r="G160" s="61" t="str">
        <f t="shared" si="5"/>
        <v/>
      </c>
    </row>
    <row r="161" spans="1:7" ht="15" customHeight="1">
      <c r="A161" s="59" t="s">
        <v>194</v>
      </c>
      <c r="B161" s="59" t="str">
        <f>IFERROR(VLOOKUP(A161,'Retorno dividendos 2018-2023 an'!A:I,3,FALSE),"")</f>
        <v>Galapagos Desenvolvimento Logístico FII Responsabi</v>
      </c>
      <c r="C161" s="62"/>
      <c r="D161" s="60" t="str">
        <f>IFERROR(VLOOKUP(A161,'Retorno dividendos 2018-2023 an'!A:I,8,FALSE),"")</f>
        <v>-</v>
      </c>
      <c r="E161" s="61">
        <f t="shared" si="4"/>
        <v>0</v>
      </c>
      <c r="F161" s="60" t="str">
        <f>IFERROR(VLOOKUP(A161,'Retorno dividendos 2018-2023 an'!A:I,9,FALSE),"")</f>
        <v>-</v>
      </c>
      <c r="G161" s="61" t="str">
        <f t="shared" si="5"/>
        <v/>
      </c>
    </row>
    <row r="162" spans="1:7" ht="15" customHeight="1">
      <c r="A162" s="59" t="s">
        <v>195</v>
      </c>
      <c r="B162" s="59" t="str">
        <f>IFERROR(VLOOKUP(A162,'Retorno dividendos 2018-2023 an'!A:I,3,FALSE),"")</f>
        <v>Galapagos Fundo de Fundos FII</v>
      </c>
      <c r="C162" s="62"/>
      <c r="D162" s="60">
        <f>IFERROR(VLOOKUP(A162,'Retorno dividendos 2018-2023 an'!A:I,8,FALSE),"")</f>
        <v>4.1022759202000003</v>
      </c>
      <c r="E162" s="61">
        <f t="shared" si="4"/>
        <v>1462602.7397268487</v>
      </c>
      <c r="F162" s="60" t="str">
        <f>IFERROR(VLOOKUP(A162,'Retorno dividendos 2018-2023 an'!A:I,9,FALSE),"")</f>
        <v>-</v>
      </c>
      <c r="G162" s="61" t="str">
        <f t="shared" si="5"/>
        <v/>
      </c>
    </row>
    <row r="163" spans="1:7" ht="15" customHeight="1">
      <c r="A163" s="59" t="s">
        <v>196</v>
      </c>
      <c r="B163" s="59" t="str">
        <f>IFERROR(VLOOKUP(A163,'Retorno dividendos 2018-2023 an'!A:I,3,FALSE),"")</f>
        <v>Galapagos Special Oport FII</v>
      </c>
      <c r="C163" s="62"/>
      <c r="D163" s="60" t="str">
        <f>IFERROR(VLOOKUP(A163,'Retorno dividendos 2018-2023 an'!A:I,8,FALSE),"")</f>
        <v>-</v>
      </c>
      <c r="E163" s="61">
        <f t="shared" si="4"/>
        <v>0</v>
      </c>
      <c r="F163" s="60" t="str">
        <f>IFERROR(VLOOKUP(A163,'Retorno dividendos 2018-2023 an'!A:I,9,FALSE),"")</f>
        <v>-</v>
      </c>
      <c r="G163" s="61" t="str">
        <f t="shared" si="5"/>
        <v/>
      </c>
    </row>
    <row r="164" spans="1:7" ht="15" customHeight="1">
      <c r="A164" s="59" t="s">
        <v>197</v>
      </c>
      <c r="B164" s="59" t="str">
        <f>IFERROR(VLOOKUP(A164,'Retorno dividendos 2018-2023 an'!A:I,3,FALSE),"")</f>
        <v>Galapagos Rec Imob - FII</v>
      </c>
      <c r="C164" s="62"/>
      <c r="D164" s="60">
        <f>IFERROR(VLOOKUP(A164,'Retorno dividendos 2018-2023 an'!A:I,8,FALSE),"")</f>
        <v>13.343376735</v>
      </c>
      <c r="E164" s="61">
        <f t="shared" si="4"/>
        <v>449661.2903285459</v>
      </c>
      <c r="F164" s="60">
        <f>IFERROR(VLOOKUP(A164,'Retorno dividendos 2018-2023 an'!A:I,9,FALSE),"")</f>
        <v>12.270852428</v>
      </c>
      <c r="G164" s="61">
        <f t="shared" si="5"/>
        <v>488963.58547259681</v>
      </c>
    </row>
    <row r="165" spans="1:7" ht="15" customHeight="1">
      <c r="A165" s="59" t="s">
        <v>198</v>
      </c>
      <c r="B165" s="59" t="str">
        <f>IFERROR(VLOOKUP(A165,'Retorno dividendos 2018-2023 an'!A:I,3,FALSE),"")</f>
        <v>FII General Severiano</v>
      </c>
      <c r="C165" s="62"/>
      <c r="D165" s="60" t="str">
        <f>IFERROR(VLOOKUP(A165,'Retorno dividendos 2018-2023 an'!A:I,8,FALSE),"")</f>
        <v>-</v>
      </c>
      <c r="E165" s="61">
        <f t="shared" si="4"/>
        <v>0</v>
      </c>
      <c r="F165" s="60" t="str">
        <f>IFERROR(VLOOKUP(A165,'Retorno dividendos 2018-2023 an'!A:I,9,FALSE),"")</f>
        <v>-</v>
      </c>
      <c r="G165" s="61" t="str">
        <f t="shared" si="5"/>
        <v/>
      </c>
    </row>
    <row r="166" spans="1:7" ht="15" customHeight="1">
      <c r="A166" s="59" t="s">
        <v>199</v>
      </c>
      <c r="B166" s="59" t="str">
        <f>IFERROR(VLOOKUP(A166,'Retorno dividendos 2018-2023 an'!A:I,3,FALSE),"")</f>
        <v>Ggr Covepi Renda FII</v>
      </c>
      <c r="C166" s="62"/>
      <c r="D166" s="60">
        <f>IFERROR(VLOOKUP(A166,'Retorno dividendos 2018-2023 an'!A:I,8,FALSE),"")</f>
        <v>10.060344827</v>
      </c>
      <c r="E166" s="61">
        <f t="shared" si="4"/>
        <v>596401.02831238671</v>
      </c>
      <c r="F166" s="60">
        <f>IFERROR(VLOOKUP(A166,'Retorno dividendos 2018-2023 an'!A:I,9,FALSE),"")</f>
        <v>9.8090965073999996</v>
      </c>
      <c r="G166" s="61">
        <f t="shared" si="5"/>
        <v>611677.13004695077</v>
      </c>
    </row>
    <row r="167" spans="1:7" ht="15" customHeight="1">
      <c r="A167" s="59" t="s">
        <v>200</v>
      </c>
      <c r="B167" s="59" t="str">
        <f>IFERROR(VLOOKUP(A167,'Retorno dividendos 2018-2023 an'!A:I,3,FALSE),"")</f>
        <v>Ggr Covepi Renda FII</v>
      </c>
      <c r="C167" s="62"/>
      <c r="D167" s="60" t="str">
        <f>IFERROR(VLOOKUP(A167,'Retorno dividendos 2018-2023 an'!A:I,8,FALSE),"")</f>
        <v>-</v>
      </c>
      <c r="E167" s="61">
        <f t="shared" si="4"/>
        <v>0</v>
      </c>
      <c r="F167" s="60" t="str">
        <f>IFERROR(VLOOKUP(A167,'Retorno dividendos 2018-2023 an'!A:I,9,FALSE),"")</f>
        <v>-</v>
      </c>
      <c r="G167" s="61" t="str">
        <f t="shared" si="5"/>
        <v/>
      </c>
    </row>
    <row r="168" spans="1:7" ht="15" customHeight="1">
      <c r="A168" s="59" t="s">
        <v>201</v>
      </c>
      <c r="B168" s="59" t="str">
        <f>IFERROR(VLOOKUP(A168,'Retorno dividendos 2018-2023 an'!A:I,3,FALSE),"")</f>
        <v>Genial Logística FII</v>
      </c>
      <c r="C168" s="62"/>
      <c r="D168" s="60">
        <f>IFERROR(VLOOKUP(A168,'Retorno dividendos 2018-2023 an'!A:I,8,FALSE),"")</f>
        <v>11.065292096</v>
      </c>
      <c r="E168" s="61">
        <f t="shared" si="4"/>
        <v>542236.02485549788</v>
      </c>
      <c r="F168" s="60">
        <f>IFERROR(VLOOKUP(A168,'Retorno dividendos 2018-2023 an'!A:I,9,FALSE),"")</f>
        <v>9.5762582223999999</v>
      </c>
      <c r="G168" s="61">
        <f t="shared" si="5"/>
        <v>626549.52076848666</v>
      </c>
    </row>
    <row r="169" spans="1:7" ht="15" customHeight="1">
      <c r="A169" s="59" t="s">
        <v>202</v>
      </c>
      <c r="B169" s="59" t="str">
        <f>IFERROR(VLOOKUP(A169,'Retorno dividendos 2018-2023 an'!A:I,3,FALSE),"")</f>
        <v>Galapagos Feeder Logistico Fun de Inv Imo Resp Lim</v>
      </c>
      <c r="C169" s="62"/>
      <c r="D169" s="60" t="str">
        <f>IFERROR(VLOOKUP(A169,'Retorno dividendos 2018-2023 an'!A:I,8,FALSE),"")</f>
        <v>-</v>
      </c>
      <c r="E169" s="61">
        <f t="shared" si="4"/>
        <v>0</v>
      </c>
      <c r="F169" s="60" t="str">
        <f>IFERROR(VLOOKUP(A169,'Retorno dividendos 2018-2023 an'!A:I,9,FALSE),"")</f>
        <v>-</v>
      </c>
      <c r="G169" s="61" t="str">
        <f t="shared" si="5"/>
        <v/>
      </c>
    </row>
    <row r="170" spans="1:7" ht="15" customHeight="1">
      <c r="A170" s="59" t="s">
        <v>203</v>
      </c>
      <c r="B170" s="59" t="str">
        <f>IFERROR(VLOOKUP(A170,'Retorno dividendos 2018-2023 an'!A:I,3,FALSE),"")</f>
        <v>Icatu Vanguarda Gru Log FII Resp Limitada-Única</v>
      </c>
      <c r="C170" s="62"/>
      <c r="D170" s="60" t="str">
        <f>IFERROR(VLOOKUP(A170,'Retorno dividendos 2018-2023 an'!A:I,8,FALSE),"")</f>
        <v>-</v>
      </c>
      <c r="E170" s="61">
        <f t="shared" si="4"/>
        <v>0</v>
      </c>
      <c r="F170" s="60" t="str">
        <f>IFERROR(VLOOKUP(A170,'Retorno dividendos 2018-2023 an'!A:I,9,FALSE),"")</f>
        <v>-</v>
      </c>
      <c r="G170" s="61" t="str">
        <f t="shared" si="5"/>
        <v/>
      </c>
    </row>
    <row r="171" spans="1:7" ht="15" customHeight="1">
      <c r="A171" s="59" t="s">
        <v>204</v>
      </c>
      <c r="B171" s="59" t="str">
        <f>IFERROR(VLOOKUP(A171,'Retorno dividendos 2018-2023 an'!A:I,3,FALSE),"")</f>
        <v>General Shopping e Outlets do</v>
      </c>
      <c r="C171" s="62"/>
      <c r="D171" s="60">
        <f>IFERROR(VLOOKUP(A171,'Retorno dividendos 2018-2023 an'!A:I,8,FALSE),"")</f>
        <v>0</v>
      </c>
      <c r="E171" s="61">
        <f t="shared" si="4"/>
        <v>0</v>
      </c>
      <c r="F171" s="60">
        <f>IFERROR(VLOOKUP(A171,'Retorno dividendos 2018-2023 an'!A:I,9,FALSE),"")</f>
        <v>0</v>
      </c>
      <c r="G171" s="61" t="str">
        <f t="shared" si="5"/>
        <v/>
      </c>
    </row>
    <row r="172" spans="1:7" ht="15" customHeight="1">
      <c r="A172" s="59" t="s">
        <v>205</v>
      </c>
      <c r="B172" s="59" t="str">
        <f>IFERROR(VLOOKUP(A172,'Retorno dividendos 2018-2023 an'!A:I,3,FALSE),"")</f>
        <v>General Shopping e Outlets do</v>
      </c>
      <c r="C172" s="62"/>
      <c r="D172" s="60" t="str">
        <f>IFERROR(VLOOKUP(A172,'Retorno dividendos 2018-2023 an'!A:I,8,FALSE),"")</f>
        <v>-</v>
      </c>
      <c r="E172" s="61">
        <f t="shared" si="4"/>
        <v>0</v>
      </c>
      <c r="F172" s="60" t="str">
        <f>IFERROR(VLOOKUP(A172,'Retorno dividendos 2018-2023 an'!A:I,9,FALSE),"")</f>
        <v>-</v>
      </c>
      <c r="G172" s="61" t="str">
        <f t="shared" si="5"/>
        <v/>
      </c>
    </row>
    <row r="173" spans="1:7" ht="15" customHeight="1">
      <c r="A173" s="59" t="s">
        <v>26</v>
      </c>
      <c r="B173" s="59" t="str">
        <f>IFERROR(VLOOKUP(A173,'Retorno dividendos 2018-2023 an'!A:I,3,FALSE),"")</f>
        <v>FII Green Towers</v>
      </c>
      <c r="C173" s="62"/>
      <c r="D173" s="60">
        <f>IFERROR(VLOOKUP(A173,'Retorno dividendos 2018-2023 an'!A:I,8,FALSE),"")</f>
        <v>12.044212933000001</v>
      </c>
      <c r="E173" s="61">
        <f t="shared" si="4"/>
        <v>498164.55698492087</v>
      </c>
      <c r="F173" s="60">
        <f>IFERROR(VLOOKUP(A173,'Retorno dividendos 2018-2023 an'!A:I,9,FALSE),"")</f>
        <v>10.984936268</v>
      </c>
      <c r="G173" s="61">
        <f t="shared" si="5"/>
        <v>546202.53168682288</v>
      </c>
    </row>
    <row r="174" spans="1:7" ht="15" customHeight="1">
      <c r="A174" s="59" t="s">
        <v>206</v>
      </c>
      <c r="B174" s="59" t="str">
        <f>IFERROR(VLOOKUP(A174,'Retorno dividendos 2018-2023 an'!A:I,3,FALSE),"")</f>
        <v>Gazit Malls FI Imobiliário</v>
      </c>
      <c r="C174" s="62"/>
      <c r="D174" s="60" t="str">
        <f>IFERROR(VLOOKUP(A174,'Retorno dividendos 2018-2023 an'!A:I,8,FALSE),"")</f>
        <v>-</v>
      </c>
      <c r="E174" s="61">
        <f t="shared" si="4"/>
        <v>0</v>
      </c>
      <c r="F174" s="60" t="str">
        <f>IFERROR(VLOOKUP(A174,'Retorno dividendos 2018-2023 an'!A:I,9,FALSE),"")</f>
        <v>-</v>
      </c>
      <c r="G174" s="61" t="str">
        <f t="shared" si="5"/>
        <v/>
      </c>
    </row>
    <row r="175" spans="1:7" ht="15" customHeight="1">
      <c r="A175" s="59" t="s">
        <v>33</v>
      </c>
      <c r="B175" s="59" t="str">
        <f>IFERROR(VLOOKUP(A175,'Retorno dividendos 2018-2023 an'!A:I,3,FALSE),"")</f>
        <v>Hedge AAA FII</v>
      </c>
      <c r="C175" s="62"/>
      <c r="D175" s="60">
        <f>IFERROR(VLOOKUP(A175,'Retorno dividendos 2018-2023 an'!A:I,8,FALSE),"")</f>
        <v>5.9045700617000003</v>
      </c>
      <c r="E175" s="61">
        <f t="shared" si="4"/>
        <v>1016162.0469065149</v>
      </c>
      <c r="F175" s="60">
        <f>IFERROR(VLOOKUP(A175,'Retorno dividendos 2018-2023 an'!A:I,9,FALSE),"")</f>
        <v>3.8928012519999999</v>
      </c>
      <c r="G175" s="61">
        <f t="shared" si="5"/>
        <v>1541306.5326459673</v>
      </c>
    </row>
    <row r="176" spans="1:7" ht="15" customHeight="1">
      <c r="A176" s="59" t="s">
        <v>207</v>
      </c>
      <c r="B176" s="59" t="str">
        <f>IFERROR(VLOOKUP(A176,'Retorno dividendos 2018-2023 an'!A:I,3,FALSE),"")</f>
        <v>Habitat II - FII</v>
      </c>
      <c r="C176" s="62"/>
      <c r="D176" s="60">
        <f>IFERROR(VLOOKUP(A176,'Retorno dividendos 2018-2023 an'!A:I,8,FALSE),"")</f>
        <v>15.506756756</v>
      </c>
      <c r="E176" s="61">
        <f t="shared" si="4"/>
        <v>386928.10459404613</v>
      </c>
      <c r="F176" s="60">
        <f>IFERROR(VLOOKUP(A176,'Retorno dividendos 2018-2023 an'!A:I,9,FALSE),"")</f>
        <v>13.530326594</v>
      </c>
      <c r="G176" s="61">
        <f t="shared" si="5"/>
        <v>443448.27586502529</v>
      </c>
    </row>
    <row r="177" spans="1:7" ht="15" customHeight="1">
      <c r="A177" s="59" t="s">
        <v>208</v>
      </c>
      <c r="B177" s="59" t="str">
        <f>IFERROR(VLOOKUP(A177,'Retorno dividendos 2018-2023 an'!A:I,3,FALSE),"")</f>
        <v>FII Hbc Renda Urbana</v>
      </c>
      <c r="C177" s="62"/>
      <c r="D177" s="60">
        <f>IFERROR(VLOOKUP(A177,'Retorno dividendos 2018-2023 an'!A:I,8,FALSE),"")</f>
        <v>6.2376318056000004</v>
      </c>
      <c r="E177" s="61">
        <f t="shared" si="4"/>
        <v>961903.52155979129</v>
      </c>
      <c r="F177" s="60">
        <f>IFERROR(VLOOKUP(A177,'Retorno dividendos 2018-2023 an'!A:I,9,FALSE),"")</f>
        <v>8.8789018280000001</v>
      </c>
      <c r="G177" s="61">
        <f t="shared" si="5"/>
        <v>675759.24548222171</v>
      </c>
    </row>
    <row r="178" spans="1:7" ht="15" customHeight="1">
      <c r="A178" s="59" t="s">
        <v>209</v>
      </c>
      <c r="B178" s="59" t="str">
        <f>IFERROR(VLOOKUP(A178,'Retorno dividendos 2018-2023 an'!A:I,3,FALSE),"")</f>
        <v>Hectare Recebíveis High Grade</v>
      </c>
      <c r="C178" s="62"/>
      <c r="D178" s="60">
        <f>IFERROR(VLOOKUP(A178,'Retorno dividendos 2018-2023 an'!A:I,8,FALSE),"")</f>
        <v>12.126579289</v>
      </c>
      <c r="E178" s="61">
        <f t="shared" si="4"/>
        <v>494780.91529427347</v>
      </c>
      <c r="F178" s="60">
        <f>IFERROR(VLOOKUP(A178,'Retorno dividendos 2018-2023 an'!A:I,9,FALSE),"")</f>
        <v>11.473962930000001</v>
      </c>
      <c r="G178" s="61">
        <f t="shared" si="5"/>
        <v>522923.07693554659</v>
      </c>
    </row>
    <row r="179" spans="1:7" ht="15" customHeight="1">
      <c r="A179" s="59" t="s">
        <v>210</v>
      </c>
      <c r="B179" s="59" t="str">
        <f>IFERROR(VLOOKUP(A179,'Retorno dividendos 2018-2023 an'!A:I,3,FALSE),"")</f>
        <v>Hospital da Criança FII</v>
      </c>
      <c r="C179" s="62"/>
      <c r="D179" s="60">
        <f>IFERROR(VLOOKUP(A179,'Retorno dividendos 2018-2023 an'!A:I,8,FALSE),"")</f>
        <v>14.610302587</v>
      </c>
      <c r="E179" s="61">
        <f t="shared" si="4"/>
        <v>410669.11272177886</v>
      </c>
      <c r="F179" s="60">
        <f>IFERROR(VLOOKUP(A179,'Retorno dividendos 2018-2023 an'!A:I,9,FALSE),"")</f>
        <v>10.628657124</v>
      </c>
      <c r="G179" s="61">
        <f t="shared" si="5"/>
        <v>564511.57752108888</v>
      </c>
    </row>
    <row r="180" spans="1:7" ht="15" customHeight="1">
      <c r="A180" s="59" t="s">
        <v>211</v>
      </c>
      <c r="B180" s="59" t="str">
        <f>IFERROR(VLOOKUP(A180,'Retorno dividendos 2018-2023 an'!A:I,3,FALSE),"")</f>
        <v>Hectare Desen Stud Housing FII</v>
      </c>
      <c r="C180" s="62"/>
      <c r="D180" s="60">
        <f>IFERROR(VLOOKUP(A180,'Retorno dividendos 2018-2023 an'!A:I,8,FALSE),"")</f>
        <v>0</v>
      </c>
      <c r="E180" s="61">
        <f t="shared" si="4"/>
        <v>0</v>
      </c>
      <c r="F180" s="60">
        <f>IFERROR(VLOOKUP(A180,'Retorno dividendos 2018-2023 an'!A:I,9,FALSE),"")</f>
        <v>0</v>
      </c>
      <c r="G180" s="61" t="str">
        <f t="shared" si="5"/>
        <v/>
      </c>
    </row>
    <row r="181" spans="1:7" ht="15" customHeight="1">
      <c r="A181" s="59" t="s">
        <v>212</v>
      </c>
      <c r="B181" s="59" t="str">
        <f>IFERROR(VLOOKUP(A181,'Retorno dividendos 2018-2023 an'!A:I,3,FALSE),"")</f>
        <v>Hectare Desen Stud Housing FII</v>
      </c>
      <c r="C181" s="62"/>
      <c r="D181" s="60" t="str">
        <f>IFERROR(VLOOKUP(A181,'Retorno dividendos 2018-2023 an'!A:I,8,FALSE),"")</f>
        <v>-</v>
      </c>
      <c r="E181" s="61">
        <f t="shared" si="4"/>
        <v>0</v>
      </c>
      <c r="F181" s="60" t="str">
        <f>IFERROR(VLOOKUP(A181,'Retorno dividendos 2018-2023 an'!A:I,9,FALSE),"")</f>
        <v>-</v>
      </c>
      <c r="G181" s="61" t="str">
        <f t="shared" si="5"/>
        <v/>
      </c>
    </row>
    <row r="182" spans="1:7" ht="15" customHeight="1">
      <c r="A182" s="59" t="s">
        <v>213</v>
      </c>
      <c r="B182" s="59" t="str">
        <f>IFERROR(VLOOKUP(A182,'Retorno dividendos 2018-2023 an'!A:I,3,FALSE),"")</f>
        <v>Hectare Ce FII</v>
      </c>
      <c r="C182" s="62"/>
      <c r="D182" s="60">
        <f>IFERROR(VLOOKUP(A182,'Retorno dividendos 2018-2023 an'!A:I,8,FALSE),"")</f>
        <v>6.4051276934999999</v>
      </c>
      <c r="E182" s="61">
        <f t="shared" si="4"/>
        <v>936749.47434519872</v>
      </c>
      <c r="F182" s="60">
        <f>IFERROR(VLOOKUP(A182,'Retorno dividendos 2018-2023 an'!A:I,9,FALSE),"")</f>
        <v>10.486568676999999</v>
      </c>
      <c r="G182" s="61">
        <f t="shared" si="5"/>
        <v>572160.46399998234</v>
      </c>
    </row>
    <row r="183" spans="1:7" ht="15" customHeight="1">
      <c r="A183" s="59" t="s">
        <v>214</v>
      </c>
      <c r="B183" s="59" t="str">
        <f>IFERROR(VLOOKUP(A183,'Retorno dividendos 2018-2023 an'!A:I,3,FALSE),"")</f>
        <v>Hedge Desenvolvimento Logístic</v>
      </c>
      <c r="C183" s="62"/>
      <c r="D183" s="60">
        <f>IFERROR(VLOOKUP(A183,'Retorno dividendos 2018-2023 an'!A:I,8,FALSE),"")</f>
        <v>3.7955618034</v>
      </c>
      <c r="E183" s="61">
        <f t="shared" si="4"/>
        <v>1580793.6507911165</v>
      </c>
      <c r="F183" s="60" t="str">
        <f>IFERROR(VLOOKUP(A183,'Retorno dividendos 2018-2023 an'!A:I,9,FALSE),"")</f>
        <v>-</v>
      </c>
      <c r="G183" s="61" t="str">
        <f t="shared" si="5"/>
        <v/>
      </c>
    </row>
    <row r="184" spans="1:7" ht="15" customHeight="1">
      <c r="A184" s="59" t="s">
        <v>37</v>
      </c>
      <c r="B184" s="59" t="str">
        <f>IFERROR(VLOOKUP(A184,'Retorno dividendos 2018-2023 an'!A:I,3,FALSE),"")</f>
        <v>Hedge Paladin Design Offices F</v>
      </c>
      <c r="C184" s="62"/>
      <c r="D184" s="60" t="str">
        <f>IFERROR(VLOOKUP(A184,'Retorno dividendos 2018-2023 an'!A:I,8,FALSE),"")</f>
        <v>-</v>
      </c>
      <c r="E184" s="61">
        <f t="shared" si="4"/>
        <v>0</v>
      </c>
      <c r="F184" s="60" t="str">
        <f>IFERROR(VLOOKUP(A184,'Retorno dividendos 2018-2023 an'!A:I,9,FALSE),"")</f>
        <v>-</v>
      </c>
      <c r="G184" s="61" t="str">
        <f t="shared" si="5"/>
        <v/>
      </c>
    </row>
    <row r="185" spans="1:7" ht="15" customHeight="1">
      <c r="A185" s="59" t="s">
        <v>215</v>
      </c>
      <c r="B185" s="59" t="str">
        <f>IFERROR(VLOOKUP(A185,'Retorno dividendos 2018-2023 an'!A:I,3,FALSE),"")</f>
        <v>Hedge Top Fofii 3 FII</v>
      </c>
      <c r="C185" s="62"/>
      <c r="D185" s="60">
        <f>IFERROR(VLOOKUP(A185,'Retorno dividendos 2018-2023 an'!A:I,8,FALSE),"")</f>
        <v>10.930939626000001</v>
      </c>
      <c r="E185" s="61">
        <f t="shared" si="4"/>
        <v>548900.66227505112</v>
      </c>
      <c r="F185" s="60">
        <f>IFERROR(VLOOKUP(A185,'Retorno dividendos 2018-2023 an'!A:I,9,FALSE),"")</f>
        <v>9.3360211667000002</v>
      </c>
      <c r="G185" s="61">
        <f t="shared" si="5"/>
        <v>642672.06477647892</v>
      </c>
    </row>
    <row r="186" spans="1:7" ht="15" customHeight="1">
      <c r="A186" s="59" t="s">
        <v>216</v>
      </c>
      <c r="B186" s="59" t="str">
        <f>IFERROR(VLOOKUP(A186,'Retorno dividendos 2018-2023 an'!A:I,3,FALSE),"")</f>
        <v>Hedge Top Fofii 3 FII</v>
      </c>
      <c r="C186" s="62"/>
      <c r="D186" s="60" t="str">
        <f>IFERROR(VLOOKUP(A186,'Retorno dividendos 2018-2023 an'!A:I,8,FALSE),"")</f>
        <v>-</v>
      </c>
      <c r="E186" s="61">
        <f t="shared" si="4"/>
        <v>0</v>
      </c>
      <c r="F186" s="60" t="str">
        <f>IFERROR(VLOOKUP(A186,'Retorno dividendos 2018-2023 an'!A:I,9,FALSE),"")</f>
        <v>-</v>
      </c>
      <c r="G186" s="61" t="str">
        <f t="shared" si="5"/>
        <v/>
      </c>
    </row>
    <row r="187" spans="1:7" ht="15" customHeight="1">
      <c r="A187" s="59" t="s">
        <v>217</v>
      </c>
      <c r="B187" s="59" t="str">
        <f>IFERROR(VLOOKUP(A187,'Retorno dividendos 2018-2023 an'!A:I,3,FALSE),"")</f>
        <v>Hedge Brasil Logístico Industrial FII de Resp Limi</v>
      </c>
      <c r="C187" s="62"/>
      <c r="D187" s="60" t="str">
        <f>IFERROR(VLOOKUP(A187,'Retorno dividendos 2018-2023 an'!A:I,8,FALSE),"")</f>
        <v>-</v>
      </c>
      <c r="E187" s="61">
        <f t="shared" si="4"/>
        <v>0</v>
      </c>
      <c r="F187" s="60" t="str">
        <f>IFERROR(VLOOKUP(A187,'Retorno dividendos 2018-2023 an'!A:I,9,FALSE),"")</f>
        <v>-</v>
      </c>
      <c r="G187" s="61" t="str">
        <f t="shared" si="5"/>
        <v/>
      </c>
    </row>
    <row r="188" spans="1:7" ht="15" customHeight="1">
      <c r="A188" s="59" t="s">
        <v>218</v>
      </c>
      <c r="B188" s="59" t="str">
        <f>IFERROR(VLOOKUP(A188,'Retorno dividendos 2018-2023 an'!A:I,3,FALSE),"")</f>
        <v>Hedge Brasil Logístico Industrial FII de Resp Limi</v>
      </c>
      <c r="C188" s="62"/>
      <c r="D188" s="60" t="str">
        <f>IFERROR(VLOOKUP(A188,'Retorno dividendos 2018-2023 an'!A:I,8,FALSE),"")</f>
        <v>-</v>
      </c>
      <c r="E188" s="61">
        <f t="shared" si="4"/>
        <v>0</v>
      </c>
      <c r="F188" s="60" t="str">
        <f>IFERROR(VLOOKUP(A188,'Retorno dividendos 2018-2023 an'!A:I,9,FALSE),"")</f>
        <v>-</v>
      </c>
      <c r="G188" s="61" t="str">
        <f t="shared" si="5"/>
        <v/>
      </c>
    </row>
    <row r="189" spans="1:7" ht="15" customHeight="1">
      <c r="A189" s="59" t="s">
        <v>219</v>
      </c>
      <c r="B189" s="59" t="str">
        <f>IFERROR(VLOOKUP(A189,'Retorno dividendos 2018-2023 an'!A:I,3,FALSE),"")</f>
        <v>Hedge Brasil Shopping FII</v>
      </c>
      <c r="C189" s="62"/>
      <c r="D189" s="60">
        <f>IFERROR(VLOOKUP(A189,'Retorno dividendos 2018-2023 an'!A:I,8,FALSE),"")</f>
        <v>10.331673200999999</v>
      </c>
      <c r="E189" s="61">
        <f t="shared" si="4"/>
        <v>580738.46155134507</v>
      </c>
      <c r="F189" s="60">
        <f>IFERROR(VLOOKUP(A189,'Retorno dividendos 2018-2023 an'!A:I,9,FALSE),"")</f>
        <v>8.9617486338999992</v>
      </c>
      <c r="G189" s="61">
        <f t="shared" si="5"/>
        <v>669512.1951204408</v>
      </c>
    </row>
    <row r="190" spans="1:7" ht="15" customHeight="1">
      <c r="A190" s="59" t="s">
        <v>220</v>
      </c>
      <c r="B190" s="59" t="str">
        <f>IFERROR(VLOOKUP(A190,'Retorno dividendos 2018-2023 an'!A:I,3,FALSE),"")</f>
        <v>Hedge Brasil Shopping FII</v>
      </c>
      <c r="C190" s="62"/>
      <c r="D190" s="60" t="str">
        <f>IFERROR(VLOOKUP(A190,'Retorno dividendos 2018-2023 an'!A:I,8,FALSE),"")</f>
        <v>-</v>
      </c>
      <c r="E190" s="61">
        <f t="shared" si="4"/>
        <v>0</v>
      </c>
      <c r="F190" s="60" t="str">
        <f>IFERROR(VLOOKUP(A190,'Retorno dividendos 2018-2023 an'!A:I,9,FALSE),"")</f>
        <v>-</v>
      </c>
      <c r="G190" s="61" t="str">
        <f t="shared" si="5"/>
        <v/>
      </c>
    </row>
    <row r="191" spans="1:7" ht="15" customHeight="1">
      <c r="A191" s="59" t="s">
        <v>221</v>
      </c>
      <c r="B191" s="59" t="str">
        <f>IFERROR(VLOOKUP(A191,'Retorno dividendos 2018-2023 an'!A:I,3,FALSE),"")</f>
        <v>Pátria Recebíveis Imobiliários FII Responsabilidad</v>
      </c>
      <c r="C191" s="62"/>
      <c r="D191" s="60">
        <f>IFERROR(VLOOKUP(A191,'Retorno dividendos 2018-2023 an'!A:I,8,FALSE),"")</f>
        <v>13.571074789000001</v>
      </c>
      <c r="E191" s="61">
        <f t="shared" si="4"/>
        <v>442116.78833744873</v>
      </c>
      <c r="F191" s="60">
        <f>IFERROR(VLOOKUP(A191,'Retorno dividendos 2018-2023 an'!A:I,9,FALSE),"")</f>
        <v>10.996926623</v>
      </c>
      <c r="G191" s="61">
        <f t="shared" si="5"/>
        <v>545606.98690587236</v>
      </c>
    </row>
    <row r="192" spans="1:7" ht="15" customHeight="1">
      <c r="A192" s="59" t="s">
        <v>222</v>
      </c>
      <c r="B192" s="59" t="str">
        <f>IFERROR(VLOOKUP(A192,'Retorno dividendos 2018-2023 an'!A:I,3,FALSE),"")</f>
        <v>Patria Imobiliario Fof FII Resp Limitada</v>
      </c>
      <c r="C192" s="62"/>
      <c r="D192" s="60">
        <f>IFERROR(VLOOKUP(A192,'Retorno dividendos 2018-2023 an'!A:I,8,FALSE),"")</f>
        <v>11.240691302</v>
      </c>
      <c r="E192" s="61">
        <f t="shared" si="4"/>
        <v>533775.00002446026</v>
      </c>
      <c r="F192" s="60">
        <f>IFERROR(VLOOKUP(A192,'Retorno dividendos 2018-2023 an'!A:I,9,FALSE),"")</f>
        <v>9.6275071633000007</v>
      </c>
      <c r="G192" s="61">
        <f t="shared" si="5"/>
        <v>623214.28571582516</v>
      </c>
    </row>
    <row r="193" spans="1:7" ht="15" customHeight="1">
      <c r="A193" s="59" t="s">
        <v>223</v>
      </c>
      <c r="B193" s="59" t="str">
        <f>IFERROR(VLOOKUP(A193,'Retorno dividendos 2018-2023 an'!A:I,3,FALSE),"")</f>
        <v>Hgi Créditos Imobiliários FII</v>
      </c>
      <c r="C193" s="62"/>
      <c r="D193" s="60">
        <f>IFERROR(VLOOKUP(A193,'Retorno dividendos 2018-2023 an'!A:I,8,FALSE),"")</f>
        <v>11.507569564000001</v>
      </c>
      <c r="E193" s="61">
        <f t="shared" si="4"/>
        <v>521395.93566049373</v>
      </c>
      <c r="F193" s="60">
        <f>IFERROR(VLOOKUP(A193,'Retorno dividendos 2018-2023 an'!A:I,9,FALSE),"")</f>
        <v>10.72905357</v>
      </c>
      <c r="G193" s="61">
        <f t="shared" si="5"/>
        <v>559229.19583297416</v>
      </c>
    </row>
    <row r="194" spans="1:7" ht="15" customHeight="1">
      <c r="A194" s="59" t="s">
        <v>224</v>
      </c>
      <c r="B194" s="59" t="str">
        <f>IFERROR(VLOOKUP(A194,'Retorno dividendos 2018-2023 an'!A:I,3,FALSE),"")</f>
        <v>Pátria Log FI Imobiliário Respo</v>
      </c>
      <c r="C194" s="62"/>
      <c r="D194" s="60">
        <f>IFERROR(VLOOKUP(A194,'Retorno dividendos 2018-2023 an'!A:I,8,FALSE),"")</f>
        <v>9.0573012939000002</v>
      </c>
      <c r="E194" s="61">
        <f t="shared" si="4"/>
        <v>662448.97959185031</v>
      </c>
      <c r="F194" s="60">
        <f>IFERROR(VLOOKUP(A194,'Retorno dividendos 2018-2023 an'!A:I,9,FALSE),"")</f>
        <v>8.2043632296000002</v>
      </c>
      <c r="G194" s="61">
        <f t="shared" si="5"/>
        <v>731318.18181245087</v>
      </c>
    </row>
    <row r="195" spans="1:7" ht="15" customHeight="1">
      <c r="A195" s="59" t="s">
        <v>24</v>
      </c>
      <c r="B195" s="59" t="str">
        <f>IFERROR(VLOOKUP(A195,'Retorno dividendos 2018-2023 an'!A:I,3,FALSE),"")</f>
        <v>Patria Prime Offices FII Resp Limitada</v>
      </c>
      <c r="C195" s="62"/>
      <c r="D195" s="60">
        <f>IFERROR(VLOOKUP(A195,'Retorno dividendos 2018-2023 an'!A:I,8,FALSE),"")</f>
        <v>7.2244944765000003</v>
      </c>
      <c r="E195" s="61">
        <f t="shared" si="4"/>
        <v>830507.93650918233</v>
      </c>
      <c r="F195" s="60">
        <f>IFERROR(VLOOKUP(A195,'Retorno dividendos 2018-2023 an'!A:I,9,FALSE),"")</f>
        <v>52.648406692999998</v>
      </c>
      <c r="G195" s="61">
        <f t="shared" si="5"/>
        <v>113963.56275293979</v>
      </c>
    </row>
    <row r="196" spans="1:7" ht="15" customHeight="1">
      <c r="A196" s="59" t="s">
        <v>29</v>
      </c>
      <c r="B196" s="59" t="str">
        <f>IFERROR(VLOOKUP(A196,'Retorno dividendos 2018-2023 an'!A:I,3,FALSE),"")</f>
        <v>Pátria Escritórios FII Responsabilidade Limitada</v>
      </c>
      <c r="C196" s="62"/>
      <c r="D196" s="60">
        <f>IFERROR(VLOOKUP(A196,'Retorno dividendos 2018-2023 an'!A:I,8,FALSE),"")</f>
        <v>8.4488557132000004</v>
      </c>
      <c r="E196" s="61">
        <f t="shared" si="4"/>
        <v>710155.33980843693</v>
      </c>
      <c r="F196" s="60">
        <f>IFERROR(VLOOKUP(A196,'Retorno dividendos 2018-2023 an'!A:I,9,FALSE),"")</f>
        <v>7.9587660122999999</v>
      </c>
      <c r="G196" s="61">
        <f t="shared" si="5"/>
        <v>753885.71428374771</v>
      </c>
    </row>
    <row r="197" spans="1:7" ht="15" customHeight="1">
      <c r="A197" s="59" t="s">
        <v>225</v>
      </c>
      <c r="B197" s="59" t="str">
        <f>IFERROR(VLOOKUP(A197,'Retorno dividendos 2018-2023 an'!A:I,3,FALSE),"")</f>
        <v>Pátria Renda Urbana FII Resp Ltda</v>
      </c>
      <c r="C197" s="62"/>
      <c r="D197" s="60">
        <f>IFERROR(VLOOKUP(A197,'Retorno dividendos 2018-2023 an'!A:I,8,FALSE),"")</f>
        <v>9.8760296198000006</v>
      </c>
      <c r="E197" s="61">
        <f t="shared" si="4"/>
        <v>607531.59224744269</v>
      </c>
      <c r="F197" s="60">
        <f>IFERROR(VLOOKUP(A197,'Retorno dividendos 2018-2023 an'!A:I,9,FALSE),"")</f>
        <v>8.8235294117999992</v>
      </c>
      <c r="G197" s="61">
        <f t="shared" si="5"/>
        <v>679999.99999728007</v>
      </c>
    </row>
    <row r="198" spans="1:7" ht="15" customHeight="1">
      <c r="A198" s="59" t="s">
        <v>226</v>
      </c>
      <c r="B198" s="59" t="str">
        <f>IFERROR(VLOOKUP(A198,'Retorno dividendos 2018-2023 an'!A:I,3,FALSE),"")</f>
        <v>Hire Log I - FII</v>
      </c>
      <c r="C198" s="62"/>
      <c r="D198" s="60" t="str">
        <f>IFERROR(VLOOKUP(A198,'Retorno dividendos 2018-2023 an'!A:I,8,FALSE),"")</f>
        <v>-</v>
      </c>
      <c r="E198" s="61">
        <f t="shared" ref="E198:E261" si="6">IFERROR(($D$1*12)/(D198/100),0)</f>
        <v>0</v>
      </c>
      <c r="F198" s="60">
        <f>IFERROR(VLOOKUP(A198,'Retorno dividendos 2018-2023 an'!A:I,9,FALSE),"")</f>
        <v>16.458442059999999</v>
      </c>
      <c r="G198" s="61">
        <f t="shared" ref="G198:G261" si="7">IFERROR(($D$1*12)/(F198/100),"")</f>
        <v>364554.55371333001</v>
      </c>
    </row>
    <row r="199" spans="1:7" ht="15" customHeight="1">
      <c r="A199" s="59" t="s">
        <v>227</v>
      </c>
      <c r="B199" s="59" t="str">
        <f>IFERROR(VLOOKUP(A199,'Retorno dividendos 2018-2023 an'!A:I,3,FALSE),"")</f>
        <v>Hedge Logistica FII</v>
      </c>
      <c r="C199" s="62"/>
      <c r="D199" s="60">
        <f>IFERROR(VLOOKUP(A199,'Retorno dividendos 2018-2023 an'!A:I,8,FALSE),"")</f>
        <v>8.6811352254000003</v>
      </c>
      <c r="E199" s="61">
        <f t="shared" si="6"/>
        <v>691153.8461519056</v>
      </c>
      <c r="F199" s="60">
        <f>IFERROR(VLOOKUP(A199,'Retorno dividendos 2018-2023 an'!A:I,9,FALSE),"")</f>
        <v>6.4239577216999999</v>
      </c>
      <c r="G199" s="61">
        <f t="shared" si="7"/>
        <v>934003.65630242578</v>
      </c>
    </row>
    <row r="200" spans="1:7" ht="15" customHeight="1">
      <c r="A200" s="59" t="s">
        <v>36</v>
      </c>
      <c r="B200" s="59" t="str">
        <f>IFERROR(VLOOKUP(A200,'Retorno dividendos 2018-2023 an'!A:I,3,FALSE),"")</f>
        <v>Hedge Office Income Fundo de I</v>
      </c>
      <c r="C200" s="62"/>
      <c r="D200" s="60">
        <f>IFERROR(VLOOKUP(A200,'Retorno dividendos 2018-2023 an'!A:I,8,FALSE),"")</f>
        <v>7.2319201995000002</v>
      </c>
      <c r="E200" s="61">
        <f t="shared" si="6"/>
        <v>829655.17241393612</v>
      </c>
      <c r="F200" s="60">
        <f>IFERROR(VLOOKUP(A200,'Retorno dividendos 2018-2023 an'!A:I,9,FALSE),"")</f>
        <v>2.4945770065000001</v>
      </c>
      <c r="G200" s="61">
        <f t="shared" si="7"/>
        <v>2405217.3913116679</v>
      </c>
    </row>
    <row r="201" spans="1:7" ht="15" customHeight="1">
      <c r="A201" s="59" t="s">
        <v>228</v>
      </c>
      <c r="B201" s="59" t="str">
        <f>IFERROR(VLOOKUP(A201,'Retorno dividendos 2018-2023 an'!A:I,3,FALSE),"")</f>
        <v>FII Housi</v>
      </c>
      <c r="C201" s="62"/>
      <c r="D201" s="60">
        <f>IFERROR(VLOOKUP(A201,'Retorno dividendos 2018-2023 an'!A:I,8,FALSE),"")</f>
        <v>14.380527058</v>
      </c>
      <c r="E201" s="61">
        <f t="shared" si="6"/>
        <v>417230.88283208315</v>
      </c>
      <c r="F201" s="60">
        <f>IFERROR(VLOOKUP(A201,'Retorno dividendos 2018-2023 an'!A:I,9,FALSE),"")</f>
        <v>10.059282768999999</v>
      </c>
      <c r="G201" s="61">
        <f t="shared" si="7"/>
        <v>596463.99626923539</v>
      </c>
    </row>
    <row r="202" spans="1:7" ht="15" customHeight="1">
      <c r="A202" s="59" t="s">
        <v>229</v>
      </c>
      <c r="B202" s="59" t="str">
        <f>IFERROR(VLOOKUP(A202,'Retorno dividendos 2018-2023 an'!A:I,3,FALSE),"")</f>
        <v>Hedge Sh Parque Dom Pedro FII</v>
      </c>
      <c r="C202" s="62"/>
      <c r="D202" s="60">
        <f>IFERROR(VLOOKUP(A202,'Retorno dividendos 2018-2023 an'!A:I,8,FALSE),"")</f>
        <v>8.3935742972000007</v>
      </c>
      <c r="E202" s="61">
        <f t="shared" si="6"/>
        <v>714832.53588420979</v>
      </c>
      <c r="F202" s="60">
        <f>IFERROR(VLOOKUP(A202,'Retorno dividendos 2018-2023 an'!A:I,9,FALSE),"")</f>
        <v>7.2652501714</v>
      </c>
      <c r="G202" s="61">
        <f t="shared" si="7"/>
        <v>825849.05659811723</v>
      </c>
    </row>
    <row r="203" spans="1:7" ht="15" customHeight="1">
      <c r="A203" s="59" t="s">
        <v>230</v>
      </c>
      <c r="B203" s="59" t="str">
        <f>IFERROR(VLOOKUP(A203,'Retorno dividendos 2018-2023 an'!A:I,3,FALSE),"")</f>
        <v>Hedge Realty Development FII</v>
      </c>
      <c r="C203" s="62"/>
      <c r="D203" s="60">
        <f>IFERROR(VLOOKUP(A203,'Retorno dividendos 2018-2023 an'!A:I,8,FALSE),"")</f>
        <v>0</v>
      </c>
      <c r="E203" s="61">
        <f t="shared" si="6"/>
        <v>0</v>
      </c>
      <c r="F203" s="60">
        <f>IFERROR(VLOOKUP(A203,'Retorno dividendos 2018-2023 an'!A:I,9,FALSE),"")</f>
        <v>0</v>
      </c>
      <c r="G203" s="61" t="str">
        <f t="shared" si="7"/>
        <v/>
      </c>
    </row>
    <row r="204" spans="1:7" ht="15" customHeight="1">
      <c r="A204" s="59" t="s">
        <v>231</v>
      </c>
      <c r="B204" s="59" t="str">
        <f>IFERROR(VLOOKUP(A204,'Retorno dividendos 2018-2023 an'!A:I,3,FALSE),"")</f>
        <v>Hedge Recebíveis Imobiliários</v>
      </c>
      <c r="C204" s="62"/>
      <c r="D204" s="60">
        <f>IFERROR(VLOOKUP(A204,'Retorno dividendos 2018-2023 an'!A:I,8,FALSE),"")</f>
        <v>13.159528243</v>
      </c>
      <c r="E204" s="61">
        <f t="shared" si="6"/>
        <v>455943.39623774908</v>
      </c>
      <c r="F204" s="60">
        <f>IFERROR(VLOOKUP(A204,'Retorno dividendos 2018-2023 an'!A:I,9,FALSE),"")</f>
        <v>10.848791455000001</v>
      </c>
      <c r="G204" s="61">
        <f t="shared" si="7"/>
        <v>553056.99486321257</v>
      </c>
    </row>
    <row r="205" spans="1:7" ht="15" customHeight="1">
      <c r="A205" s="59" t="s">
        <v>232</v>
      </c>
      <c r="B205" s="59" t="str">
        <f>IFERROR(VLOOKUP(A205,'Retorno dividendos 2018-2023 an'!A:I,3,FALSE),"")</f>
        <v>Hire Residencial I FII</v>
      </c>
      <c r="C205" s="62"/>
      <c r="D205" s="60" t="str">
        <f>IFERROR(VLOOKUP(A205,'Retorno dividendos 2018-2023 an'!A:I,8,FALSE),"")</f>
        <v>-</v>
      </c>
      <c r="E205" s="61">
        <f t="shared" si="6"/>
        <v>0</v>
      </c>
      <c r="F205" s="60" t="str">
        <f>IFERROR(VLOOKUP(A205,'Retorno dividendos 2018-2023 an'!A:I,9,FALSE),"")</f>
        <v>-</v>
      </c>
      <c r="G205" s="61" t="str">
        <f t="shared" si="7"/>
        <v/>
      </c>
    </row>
    <row r="206" spans="1:7" ht="15" customHeight="1">
      <c r="A206" s="59" t="s">
        <v>233</v>
      </c>
      <c r="B206" s="59" t="str">
        <f>IFERROR(VLOOKUP(A206,'Retorno dividendos 2018-2023 an'!A:I,3,FALSE),"")</f>
        <v>Hsi Ativos Financeiros - FII</v>
      </c>
      <c r="C206" s="62"/>
      <c r="D206" s="60">
        <f>IFERROR(VLOOKUP(A206,'Retorno dividendos 2018-2023 an'!A:I,8,FALSE),"")</f>
        <v>13.700384122000001</v>
      </c>
      <c r="E206" s="61">
        <f t="shared" si="6"/>
        <v>437943.92526303208</v>
      </c>
      <c r="F206" s="60">
        <f>IFERROR(VLOOKUP(A206,'Retorno dividendos 2018-2023 an'!A:I,9,FALSE),"")</f>
        <v>12.173811742</v>
      </c>
      <c r="G206" s="61">
        <f t="shared" si="7"/>
        <v>492861.24405060639</v>
      </c>
    </row>
    <row r="207" spans="1:7" ht="15" customHeight="1">
      <c r="A207" s="59" t="s">
        <v>234</v>
      </c>
      <c r="B207" s="59" t="str">
        <f>IFERROR(VLOOKUP(A207,'Retorno dividendos 2018-2023 an'!A:I,3,FALSE),"")</f>
        <v>Hsi Logística FII</v>
      </c>
      <c r="C207" s="62"/>
      <c r="D207" s="60">
        <f>IFERROR(VLOOKUP(A207,'Retorno dividendos 2018-2023 an'!A:I,8,FALSE),"")</f>
        <v>9.8752834466999992</v>
      </c>
      <c r="E207" s="61">
        <f t="shared" si="6"/>
        <v>607577.49713047536</v>
      </c>
      <c r="F207" s="60">
        <f>IFERROR(VLOOKUP(A207,'Retorno dividendos 2018-2023 an'!A:I,9,FALSE),"")</f>
        <v>9.0834697218000002</v>
      </c>
      <c r="G207" s="61">
        <f t="shared" si="7"/>
        <v>660540.540538184</v>
      </c>
    </row>
    <row r="208" spans="1:7" ht="15" customHeight="1">
      <c r="A208" s="59" t="s">
        <v>235</v>
      </c>
      <c r="B208" s="59" t="str">
        <f>IFERROR(VLOOKUP(A208,'Retorno dividendos 2018-2023 an'!A:I,3,FALSE),"")</f>
        <v>Hsi Malls FI Imobilia</v>
      </c>
      <c r="C208" s="62"/>
      <c r="D208" s="60">
        <f>IFERROR(VLOOKUP(A208,'Retorno dividendos 2018-2023 an'!A:I,8,FALSE),"")</f>
        <v>10.845452304</v>
      </c>
      <c r="E208" s="61">
        <f t="shared" si="6"/>
        <v>553227.27276086865</v>
      </c>
      <c r="F208" s="60">
        <f>IFERROR(VLOOKUP(A208,'Retorno dividendos 2018-2023 an'!A:I,9,FALSE),"")</f>
        <v>9.9176997603999997</v>
      </c>
      <c r="G208" s="61">
        <f t="shared" si="7"/>
        <v>604978.99159613287</v>
      </c>
    </row>
    <row r="209" spans="1:7" ht="15" customHeight="1">
      <c r="A209" s="59" t="s">
        <v>236</v>
      </c>
      <c r="B209" s="59" t="str">
        <f>IFERROR(VLOOKUP(A209,'Retorno dividendos 2018-2023 an'!A:I,3,FALSE),"")</f>
        <v>Hsi Renda Imobiliaria FII</v>
      </c>
      <c r="C209" s="62"/>
      <c r="D209" s="60">
        <f>IFERROR(VLOOKUP(A209,'Retorno dividendos 2018-2023 an'!A:I,8,FALSE),"")</f>
        <v>7.2739766368999996</v>
      </c>
      <c r="E209" s="61">
        <f t="shared" si="6"/>
        <v>824858.29959402524</v>
      </c>
      <c r="F209" s="60">
        <f>IFERROR(VLOOKUP(A209,'Retorno dividendos 2018-2023 an'!A:I,9,FALSE),"")</f>
        <v>9.1176470587999994</v>
      </c>
      <c r="G209" s="61">
        <f t="shared" si="7"/>
        <v>658064.51613073051</v>
      </c>
    </row>
    <row r="210" spans="1:7" ht="15" customHeight="1">
      <c r="A210" s="59" t="s">
        <v>237</v>
      </c>
      <c r="B210" s="59" t="str">
        <f>IFERROR(VLOOKUP(A210,'Retorno dividendos 2018-2023 an'!A:I,3,FALSE),"")</f>
        <v>Hotel Maxinvest FII</v>
      </c>
      <c r="C210" s="62"/>
      <c r="D210" s="60">
        <f>IFERROR(VLOOKUP(A210,'Retorno dividendos 2018-2023 an'!A:I,8,FALSE),"")</f>
        <v>20.783749073999999</v>
      </c>
      <c r="E210" s="61">
        <f t="shared" si="6"/>
        <v>288687.08810124465</v>
      </c>
      <c r="F210" s="60">
        <f>IFERROR(VLOOKUP(A210,'Retorno dividendos 2018-2023 an'!A:I,9,FALSE),"")</f>
        <v>13.512978861000001</v>
      </c>
      <c r="G210" s="61">
        <f t="shared" si="7"/>
        <v>444017.56723801926</v>
      </c>
    </row>
    <row r="211" spans="1:7" ht="15" customHeight="1">
      <c r="A211" s="59" t="s">
        <v>238</v>
      </c>
      <c r="B211" s="59" t="str">
        <f>IFERROR(VLOOKUP(A211,'Retorno dividendos 2018-2023 an'!A:I,3,FALSE),"")</f>
        <v>Hotel Maxinvest FII</v>
      </c>
      <c r="C211" s="62"/>
      <c r="D211" s="60" t="str">
        <f>IFERROR(VLOOKUP(A211,'Retorno dividendos 2018-2023 an'!A:I,8,FALSE),"")</f>
        <v>-</v>
      </c>
      <c r="E211" s="61">
        <f t="shared" si="6"/>
        <v>0</v>
      </c>
      <c r="F211" s="60" t="str">
        <f>IFERROR(VLOOKUP(A211,'Retorno dividendos 2018-2023 an'!A:I,9,FALSE),"")</f>
        <v>-</v>
      </c>
      <c r="G211" s="61" t="str">
        <f t="shared" si="7"/>
        <v/>
      </c>
    </row>
    <row r="212" spans="1:7" ht="15" customHeight="1">
      <c r="A212" s="59" t="s">
        <v>239</v>
      </c>
      <c r="B212" s="59" t="str">
        <f>IFERROR(VLOOKUP(A212,'Retorno dividendos 2018-2023 an'!A:I,3,FALSE),"")</f>
        <v>FI Imobiliá</v>
      </c>
      <c r="C212" s="62"/>
      <c r="D212" s="60">
        <f>IFERROR(VLOOKUP(A212,'Retorno dividendos 2018-2023 an'!A:I,8,FALSE),"")</f>
        <v>4.5181446768000004</v>
      </c>
      <c r="E212" s="61">
        <f t="shared" si="6"/>
        <v>1327978.7233926142</v>
      </c>
      <c r="F212" s="60">
        <f>IFERROR(VLOOKUP(A212,'Retorno dividendos 2018-2023 an'!A:I,9,FALSE),"")</f>
        <v>0.20411950269000001</v>
      </c>
      <c r="G212" s="61">
        <f t="shared" si="7"/>
        <v>29394545.454641387</v>
      </c>
    </row>
    <row r="213" spans="1:7" ht="15" customHeight="1">
      <c r="A213" s="59" t="s">
        <v>240</v>
      </c>
      <c r="B213" s="59" t="str">
        <f>IFERROR(VLOOKUP(A213,'Retorno dividendos 2018-2023 an'!A:I,3,FALSE),"")</f>
        <v>FII Hospital Unimed Sul Capixaba</v>
      </c>
      <c r="C213" s="62"/>
      <c r="D213" s="60">
        <f>IFERROR(VLOOKUP(A213,'Retorno dividendos 2018-2023 an'!A:I,8,FALSE),"")</f>
        <v>10.329585854999999</v>
      </c>
      <c r="E213" s="61">
        <f t="shared" si="6"/>
        <v>580855.81399139261</v>
      </c>
      <c r="F213" s="60">
        <f>IFERROR(VLOOKUP(A213,'Retorno dividendos 2018-2023 an'!A:I,9,FALSE),"")</f>
        <v>9.2590968873000001</v>
      </c>
      <c r="G213" s="61">
        <f t="shared" si="7"/>
        <v>648011.36363847146</v>
      </c>
    </row>
    <row r="214" spans="1:7" ht="15" customHeight="1">
      <c r="A214" s="59" t="s">
        <v>241</v>
      </c>
      <c r="B214" s="59" t="str">
        <f>IFERROR(VLOOKUP(A214,'Retorno dividendos 2018-2023 an'!A:I,3,FALSE),"")</f>
        <v>Husi FI Imo</v>
      </c>
      <c r="C214" s="62"/>
      <c r="D214" s="60">
        <f>IFERROR(VLOOKUP(A214,'Retorno dividendos 2018-2023 an'!A:I,8,FALSE),"")</f>
        <v>8.5503935901000006</v>
      </c>
      <c r="E214" s="61">
        <f t="shared" si="6"/>
        <v>701722.08293978986</v>
      </c>
      <c r="F214" s="60">
        <f>IFERROR(VLOOKUP(A214,'Retorno dividendos 2018-2023 an'!A:I,9,FALSE),"")</f>
        <v>8.2299932031999994</v>
      </c>
      <c r="G214" s="61">
        <f t="shared" si="7"/>
        <v>729040.69928843563</v>
      </c>
    </row>
    <row r="215" spans="1:7" ht="15" customHeight="1">
      <c r="A215" s="59" t="s">
        <v>242</v>
      </c>
      <c r="B215" s="59" t="str">
        <f>IFERROR(VLOOKUP(A215,'Retorno dividendos 2018-2023 an'!A:I,3,FALSE),"")</f>
        <v>Cl Única Resp Limitada Invista Brazilian Business</v>
      </c>
      <c r="C215" s="62"/>
      <c r="D215" s="60" t="str">
        <f>IFERROR(VLOOKUP(A215,'Retorno dividendos 2018-2023 an'!A:I,8,FALSE),"")</f>
        <v>-</v>
      </c>
      <c r="E215" s="61">
        <f t="shared" si="6"/>
        <v>0</v>
      </c>
      <c r="F215" s="60" t="str">
        <f>IFERROR(VLOOKUP(A215,'Retorno dividendos 2018-2023 an'!A:I,9,FALSE),"")</f>
        <v>-</v>
      </c>
      <c r="G215" s="61" t="str">
        <f t="shared" si="7"/>
        <v/>
      </c>
    </row>
    <row r="216" spans="1:7" ht="15" customHeight="1">
      <c r="A216" s="59" t="s">
        <v>243</v>
      </c>
      <c r="B216" s="59" t="str">
        <f>IFERROR(VLOOKUP(A216,'Retorno dividendos 2018-2023 an'!A:I,3,FALSE),"")</f>
        <v>Cl Única Resp Limitada Invista Brazilian Business</v>
      </c>
      <c r="C216" s="62"/>
      <c r="D216" s="60" t="str">
        <f>IFERROR(VLOOKUP(A216,'Retorno dividendos 2018-2023 an'!A:I,8,FALSE),"")</f>
        <v>-</v>
      </c>
      <c r="E216" s="61">
        <f t="shared" si="6"/>
        <v>0</v>
      </c>
      <c r="F216" s="60" t="str">
        <f>IFERROR(VLOOKUP(A216,'Retorno dividendos 2018-2023 an'!A:I,9,FALSE),"")</f>
        <v>-</v>
      </c>
      <c r="G216" s="61" t="str">
        <f t="shared" si="7"/>
        <v/>
      </c>
    </row>
    <row r="217" spans="1:7" ht="15" customHeight="1">
      <c r="A217" s="59" t="s">
        <v>244</v>
      </c>
      <c r="B217" s="59" t="str">
        <f>IFERROR(VLOOKUP(A217,'Retorno dividendos 2018-2023 an'!A:I,3,FALSE),"")</f>
        <v>FII de Cri Integral Brei</v>
      </c>
      <c r="C217" s="62"/>
      <c r="D217" s="60">
        <f>IFERROR(VLOOKUP(A217,'Retorno dividendos 2018-2023 an'!A:I,8,FALSE),"")</f>
        <v>12.983431543</v>
      </c>
      <c r="E217" s="61">
        <f t="shared" si="6"/>
        <v>462127.44143399375</v>
      </c>
      <c r="F217" s="60">
        <f>IFERROR(VLOOKUP(A217,'Retorno dividendos 2018-2023 an'!A:I,9,FALSE),"")</f>
        <v>13.000251699</v>
      </c>
      <c r="G217" s="61">
        <f t="shared" si="7"/>
        <v>461529.52565230179</v>
      </c>
    </row>
    <row r="218" spans="1:7" ht="15" customHeight="1">
      <c r="A218" s="59" t="s">
        <v>245</v>
      </c>
      <c r="B218" s="59" t="str">
        <f>IFERROR(VLOOKUP(A218,'Retorno dividendos 2018-2023 an'!A:I,3,FALSE),"")</f>
        <v>Ícone - FI Imobiliário Responsa</v>
      </c>
      <c r="C218" s="62"/>
      <c r="D218" s="60" t="str">
        <f>IFERROR(VLOOKUP(A218,'Retorno dividendos 2018-2023 an'!A:I,8,FALSE),"")</f>
        <v>-</v>
      </c>
      <c r="E218" s="61">
        <f t="shared" si="6"/>
        <v>0</v>
      </c>
      <c r="F218" s="60" t="str">
        <f>IFERROR(VLOOKUP(A218,'Retorno dividendos 2018-2023 an'!A:I,9,FALSE),"")</f>
        <v>-</v>
      </c>
      <c r="G218" s="61" t="str">
        <f t="shared" si="7"/>
        <v/>
      </c>
    </row>
    <row r="219" spans="1:7" ht="15" customHeight="1">
      <c r="A219" s="59" t="s">
        <v>246</v>
      </c>
      <c r="B219" s="59" t="str">
        <f>IFERROR(VLOOKUP(A219,'Retorno dividendos 2018-2023 an'!A:I,3,FALSE),"")</f>
        <v>Itaú Crédito Imobiliário IPCA FII</v>
      </c>
      <c r="C219" s="62"/>
      <c r="D219" s="60" t="str">
        <f>IFERROR(VLOOKUP(A219,'Retorno dividendos 2018-2023 an'!A:I,8,FALSE),"")</f>
        <v>-</v>
      </c>
      <c r="E219" s="61">
        <f t="shared" si="6"/>
        <v>0</v>
      </c>
      <c r="F219" s="60" t="str">
        <f>IFERROR(VLOOKUP(A219,'Retorno dividendos 2018-2023 an'!A:I,9,FALSE),"")</f>
        <v>-</v>
      </c>
      <c r="G219" s="61" t="str">
        <f t="shared" si="7"/>
        <v/>
      </c>
    </row>
    <row r="220" spans="1:7" ht="15" customHeight="1">
      <c r="A220" s="59" t="s">
        <v>247</v>
      </c>
      <c r="B220" s="59" t="str">
        <f>IFERROR(VLOOKUP(A220,'Retorno dividendos 2018-2023 an'!A:I,3,FALSE),"")</f>
        <v>FII de Unidades Autônomas</v>
      </c>
      <c r="C220" s="62"/>
      <c r="D220" s="60">
        <f>IFERROR(VLOOKUP(A220,'Retorno dividendos 2018-2023 an'!A:I,8,FALSE),"")</f>
        <v>8.0248967812000007</v>
      </c>
      <c r="E220" s="61">
        <f t="shared" si="6"/>
        <v>747673.16809061705</v>
      </c>
      <c r="F220" s="60">
        <f>IFERROR(VLOOKUP(A220,'Retorno dividendos 2018-2023 an'!A:I,9,FALSE),"")</f>
        <v>5.5043488649999999</v>
      </c>
      <c r="G220" s="61">
        <f t="shared" si="7"/>
        <v>1090047.1876249798</v>
      </c>
    </row>
    <row r="221" spans="1:7" ht="15" customHeight="1">
      <c r="A221" s="59" t="s">
        <v>248</v>
      </c>
      <c r="B221" s="59" t="str">
        <f>IFERROR(VLOOKUP(A221,'Retorno dividendos 2018-2023 an'!A:I,3,FALSE),"")</f>
        <v>FII de Unidades Autônomas II</v>
      </c>
      <c r="C221" s="62"/>
      <c r="D221" s="60">
        <f>IFERROR(VLOOKUP(A221,'Retorno dividendos 2018-2023 an'!A:I,8,FALSE),"")</f>
        <v>6.5678721113999998</v>
      </c>
      <c r="E221" s="61">
        <f t="shared" si="6"/>
        <v>913537.88536559173</v>
      </c>
      <c r="F221" s="60">
        <f>IFERROR(VLOOKUP(A221,'Retorno dividendos 2018-2023 an'!A:I,9,FALSE),"")</f>
        <v>4.5837595485999998</v>
      </c>
      <c r="G221" s="61">
        <f t="shared" si="7"/>
        <v>1308969.184876322</v>
      </c>
    </row>
    <row r="222" spans="1:7" ht="15" customHeight="1">
      <c r="A222" s="59" t="s">
        <v>249</v>
      </c>
      <c r="B222" s="59" t="str">
        <f>IFERROR(VLOOKUP(A222,'Retorno dividendos 2018-2023 an'!A:I,3,FALSE),"")</f>
        <v>FI Imobiliário de Unidades Autô</v>
      </c>
      <c r="C222" s="62"/>
      <c r="D222" s="60" t="str">
        <f>IFERROR(VLOOKUP(A222,'Retorno dividendos 2018-2023 an'!A:I,8,FALSE),"")</f>
        <v>-</v>
      </c>
      <c r="E222" s="61">
        <f t="shared" si="6"/>
        <v>0</v>
      </c>
      <c r="F222" s="60">
        <f>IFERROR(VLOOKUP(A222,'Retorno dividendos 2018-2023 an'!A:I,9,FALSE),"")</f>
        <v>11.933883009000001</v>
      </c>
      <c r="G222" s="61">
        <f t="shared" si="7"/>
        <v>502770.13738739258</v>
      </c>
    </row>
    <row r="223" spans="1:7" ht="15" customHeight="1">
      <c r="A223" s="59" t="s">
        <v>250</v>
      </c>
      <c r="B223" s="59" t="str">
        <f>IFERROR(VLOOKUP(A223,'Retorno dividendos 2018-2023 an'!A:I,3,FALSE),"")</f>
        <v>Inter Desenvolvimento FII Responsabilidade Limitad</v>
      </c>
      <c r="C223" s="62"/>
      <c r="D223" s="60" t="str">
        <f>IFERROR(VLOOKUP(A223,'Retorno dividendos 2018-2023 an'!A:I,8,FALSE),"")</f>
        <v>-</v>
      </c>
      <c r="E223" s="61">
        <f t="shared" si="6"/>
        <v>0</v>
      </c>
      <c r="F223" s="60" t="str">
        <f>IFERROR(VLOOKUP(A223,'Retorno dividendos 2018-2023 an'!A:I,9,FALSE),"")</f>
        <v>-</v>
      </c>
      <c r="G223" s="61" t="str">
        <f t="shared" si="7"/>
        <v/>
      </c>
    </row>
    <row r="224" spans="1:7" ht="15" customHeight="1">
      <c r="A224" s="59" t="s">
        <v>251</v>
      </c>
      <c r="B224" s="59" t="str">
        <f>IFERROR(VLOOKUP(A224,'Retorno dividendos 2018-2023 an'!A:I,3,FALSE),"")</f>
        <v>Inter Desenvolvimento FII Responsabilidade Limitad</v>
      </c>
      <c r="C224" s="62"/>
      <c r="D224" s="60" t="str">
        <f>IFERROR(VLOOKUP(A224,'Retorno dividendos 2018-2023 an'!A:I,8,FALSE),"")</f>
        <v>-</v>
      </c>
      <c r="E224" s="61">
        <f t="shared" si="6"/>
        <v>0</v>
      </c>
      <c r="F224" s="60" t="str">
        <f>IFERROR(VLOOKUP(A224,'Retorno dividendos 2018-2023 an'!A:I,9,FALSE),"")</f>
        <v>-</v>
      </c>
      <c r="G224" s="61" t="str">
        <f t="shared" si="7"/>
        <v/>
      </c>
    </row>
    <row r="225" spans="1:7" ht="15" customHeight="1">
      <c r="A225" s="59" t="s">
        <v>252</v>
      </c>
      <c r="B225" s="59" t="str">
        <f>IFERROR(VLOOKUP(A225,'Retorno dividendos 2018-2023 an'!A:I,3,FALSE),"")</f>
        <v>Inter Logístico FI Imobiliário</v>
      </c>
      <c r="C225" s="62"/>
      <c r="D225" s="60">
        <f>IFERROR(VLOOKUP(A225,'Retorno dividendos 2018-2023 an'!A:I,8,FALSE),"")</f>
        <v>9.3315442790999992</v>
      </c>
      <c r="E225" s="61">
        <f t="shared" si="6"/>
        <v>642980.39215634344</v>
      </c>
      <c r="F225" s="60">
        <f>IFERROR(VLOOKUP(A225,'Retorno dividendos 2018-2023 an'!A:I,9,FALSE),"")</f>
        <v>9.9932705248999998</v>
      </c>
      <c r="G225" s="61">
        <f t="shared" si="7"/>
        <v>600404.04040398379</v>
      </c>
    </row>
    <row r="226" spans="1:7" ht="15" customHeight="1">
      <c r="A226" s="59" t="s">
        <v>253</v>
      </c>
      <c r="B226" s="59" t="str">
        <f>IFERROR(VLOOKUP(A226,'Retorno dividendos 2018-2023 an'!A:I,3,FALSE),"")</f>
        <v>Inter Residence FI Imobiliário</v>
      </c>
      <c r="C226" s="62"/>
      <c r="D226" s="60">
        <f>IFERROR(VLOOKUP(A226,'Retorno dividendos 2018-2023 an'!A:I,8,FALSE),"")</f>
        <v>9.3930238945000006</v>
      </c>
      <c r="E226" s="61">
        <f t="shared" si="6"/>
        <v>638771.92982690537</v>
      </c>
      <c r="F226" s="60">
        <f>IFERROR(VLOOKUP(A226,'Retorno dividendos 2018-2023 an'!A:I,9,FALSE),"")</f>
        <v>8.2424242424000003</v>
      </c>
      <c r="G226" s="61">
        <f t="shared" si="7"/>
        <v>727941.1764727293</v>
      </c>
    </row>
    <row r="227" spans="1:7" ht="15" customHeight="1">
      <c r="A227" s="59" t="s">
        <v>254</v>
      </c>
      <c r="B227" s="59" t="str">
        <f>IFERROR(VLOOKUP(A227,'Retorno dividendos 2018-2023 an'!A:I,3,FALSE),"")</f>
        <v>Iridium Recebiveis Imobiliario</v>
      </c>
      <c r="C227" s="62"/>
      <c r="D227" s="60">
        <f>IFERROR(VLOOKUP(A227,'Retorno dividendos 2018-2023 an'!A:I,8,FALSE),"")</f>
        <v>11.012009199</v>
      </c>
      <c r="E227" s="61">
        <f t="shared" si="6"/>
        <v>544859.69740607007</v>
      </c>
      <c r="F227" s="60">
        <f>IFERROR(VLOOKUP(A227,'Retorno dividendos 2018-2023 an'!A:I,9,FALSE),"")</f>
        <v>11.073170730999999</v>
      </c>
      <c r="G227" s="61">
        <f t="shared" si="7"/>
        <v>541850.22029892879</v>
      </c>
    </row>
    <row r="228" spans="1:7" ht="15" customHeight="1">
      <c r="A228" s="59" t="s">
        <v>255</v>
      </c>
      <c r="B228" s="59" t="str">
        <f>IFERROR(VLOOKUP(A228,'Retorno dividendos 2018-2023 an'!A:I,3,FALSE),"")</f>
        <v>Iridium FI</v>
      </c>
      <c r="C228" s="62"/>
      <c r="D228" s="60">
        <f>IFERROR(VLOOKUP(A228,'Retorno dividendos 2018-2023 an'!A:I,8,FALSE),"")</f>
        <v>12.299013294</v>
      </c>
      <c r="E228" s="61">
        <f t="shared" si="6"/>
        <v>487844.01289549499</v>
      </c>
      <c r="F228" s="60">
        <f>IFERROR(VLOOKUP(A228,'Retorno dividendos 2018-2023 an'!A:I,9,FALSE),"")</f>
        <v>11.412722766</v>
      </c>
      <c r="G228" s="61">
        <f t="shared" si="7"/>
        <v>525729.05896520929</v>
      </c>
    </row>
    <row r="229" spans="1:7" ht="15" customHeight="1">
      <c r="A229" s="59" t="s">
        <v>256</v>
      </c>
      <c r="B229" s="59" t="str">
        <f>IFERROR(VLOOKUP(A229,'Retorno dividendos 2018-2023 an'!A:I,3,FALSE),"")</f>
        <v>Invista Scj FII Senior</v>
      </c>
      <c r="C229" s="62"/>
      <c r="D229" s="60" t="str">
        <f>IFERROR(VLOOKUP(A229,'Retorno dividendos 2018-2023 an'!A:I,8,FALSE),"")</f>
        <v>-</v>
      </c>
      <c r="E229" s="61">
        <f t="shared" si="6"/>
        <v>0</v>
      </c>
      <c r="F229" s="60" t="str">
        <f>IFERROR(VLOOKUP(A229,'Retorno dividendos 2018-2023 an'!A:I,9,FALSE),"")</f>
        <v>-</v>
      </c>
      <c r="G229" s="61" t="str">
        <f t="shared" si="7"/>
        <v/>
      </c>
    </row>
    <row r="230" spans="1:7" ht="15" customHeight="1">
      <c r="A230" s="59" t="s">
        <v>257</v>
      </c>
      <c r="B230" s="59" t="str">
        <f>IFERROR(VLOOKUP(A230,'Retorno dividendos 2018-2023 an'!A:I,3,FALSE),"")</f>
        <v>Invista Scj FII Subordinada</v>
      </c>
      <c r="C230" s="62"/>
      <c r="D230" s="60" t="str">
        <f>IFERROR(VLOOKUP(A230,'Retorno dividendos 2018-2023 an'!A:I,8,FALSE),"")</f>
        <v>-</v>
      </c>
      <c r="E230" s="61">
        <f t="shared" si="6"/>
        <v>0</v>
      </c>
      <c r="F230" s="60" t="str">
        <f>IFERROR(VLOOKUP(A230,'Retorno dividendos 2018-2023 an'!A:I,9,FALSE),"")</f>
        <v>-</v>
      </c>
      <c r="G230" s="61" t="str">
        <f t="shared" si="7"/>
        <v/>
      </c>
    </row>
    <row r="231" spans="1:7" ht="15" customHeight="1">
      <c r="A231" s="59" t="s">
        <v>258</v>
      </c>
      <c r="B231" s="59" t="str">
        <f>IFERROR(VLOOKUP(A231,'Retorno dividendos 2018-2023 an'!A:I,3,FALSE),"")</f>
        <v>Itip FII</v>
      </c>
      <c r="C231" s="62"/>
      <c r="D231" s="60">
        <f>IFERROR(VLOOKUP(A231,'Retorno dividendos 2018-2023 an'!A:I,8,FALSE),"")</f>
        <v>11.700920438000001</v>
      </c>
      <c r="E231" s="61">
        <f t="shared" si="6"/>
        <v>512780.17244817363</v>
      </c>
      <c r="F231" s="60">
        <f>IFERROR(VLOOKUP(A231,'Retorno dividendos 2018-2023 an'!A:I,9,FALSE),"")</f>
        <v>10.878990934000001</v>
      </c>
      <c r="G231" s="61">
        <f t="shared" si="7"/>
        <v>551521.73913926713</v>
      </c>
    </row>
    <row r="232" spans="1:7" ht="15" customHeight="1">
      <c r="A232" s="59" t="s">
        <v>259</v>
      </c>
      <c r="B232" s="59" t="str">
        <f>IFERROR(VLOOKUP(A232,'Retorno dividendos 2018-2023 an'!A:I,3,FALSE),"")</f>
        <v>Itit FII</v>
      </c>
      <c r="C232" s="62"/>
      <c r="D232" s="60">
        <f>IFERROR(VLOOKUP(A232,'Retorno dividendos 2018-2023 an'!A:I,8,FALSE),"")</f>
        <v>8.9775875093999993</v>
      </c>
      <c r="E232" s="61">
        <f t="shared" si="6"/>
        <v>668330.99579566217</v>
      </c>
      <c r="F232" s="60">
        <f>IFERROR(VLOOKUP(A232,'Retorno dividendos 2018-2023 an'!A:I,9,FALSE),"")</f>
        <v>9.7612452182999991</v>
      </c>
      <c r="G232" s="61">
        <f t="shared" si="7"/>
        <v>614675.67567623802</v>
      </c>
    </row>
    <row r="233" spans="1:7" ht="15" customHeight="1">
      <c r="A233" s="59" t="s">
        <v>260</v>
      </c>
      <c r="B233" s="59" t="str">
        <f>IFERROR(VLOOKUP(A233,'Retorno dividendos 2018-2023 an'!A:I,3,FALSE),"")</f>
        <v>Itaú Total Return FII</v>
      </c>
      <c r="C233" s="62"/>
      <c r="D233" s="60" t="str">
        <f>IFERROR(VLOOKUP(A233,'Retorno dividendos 2018-2023 an'!A:I,8,FALSE),"")</f>
        <v>-</v>
      </c>
      <c r="E233" s="61">
        <f t="shared" si="6"/>
        <v>0</v>
      </c>
      <c r="F233" s="60" t="str">
        <f>IFERROR(VLOOKUP(A233,'Retorno dividendos 2018-2023 an'!A:I,9,FALSE),"")</f>
        <v>-</v>
      </c>
      <c r="G233" s="61" t="str">
        <f t="shared" si="7"/>
        <v/>
      </c>
    </row>
    <row r="234" spans="1:7" ht="15" customHeight="1">
      <c r="A234" s="59" t="s">
        <v>261</v>
      </c>
      <c r="B234" s="59" t="str">
        <f>IFERROR(VLOOKUP(A234,'Retorno dividendos 2018-2023 an'!A:I,3,FALSE),"")</f>
        <v>Icatu Vanguarda Cred Imob FII Resp Limitada-Única</v>
      </c>
      <c r="C234" s="62"/>
      <c r="D234" s="60" t="str">
        <f>IFERROR(VLOOKUP(A234,'Retorno dividendos 2018-2023 an'!A:I,8,FALSE),"")</f>
        <v>-</v>
      </c>
      <c r="E234" s="61">
        <f t="shared" si="6"/>
        <v>0</v>
      </c>
      <c r="F234" s="60" t="str">
        <f>IFERROR(VLOOKUP(A234,'Retorno dividendos 2018-2023 an'!A:I,9,FALSE),"")</f>
        <v>-</v>
      </c>
      <c r="G234" s="61" t="str">
        <f t="shared" si="7"/>
        <v/>
      </c>
    </row>
    <row r="235" spans="1:7" ht="15" customHeight="1">
      <c r="A235" s="59" t="s">
        <v>262</v>
      </c>
      <c r="B235" s="59" t="str">
        <f>IFERROR(VLOOKUP(A235,'Retorno dividendos 2018-2023 an'!A:I,3,FALSE),"")</f>
        <v>Jasc Renda Var Essen FII - FII</v>
      </c>
      <c r="C235" s="62"/>
      <c r="D235" s="60">
        <f>IFERROR(VLOOKUP(A235,'Retorno dividendos 2018-2023 an'!A:I,8,FALSE),"")</f>
        <v>5.84</v>
      </c>
      <c r="E235" s="61">
        <f t="shared" si="6"/>
        <v>1027397.2602739726</v>
      </c>
      <c r="F235" s="60">
        <f>IFERROR(VLOOKUP(A235,'Retorno dividendos 2018-2023 an'!A:I,9,FALSE),"")</f>
        <v>7.0062451210000001</v>
      </c>
      <c r="G235" s="61">
        <f t="shared" si="7"/>
        <v>856378.83008346998</v>
      </c>
    </row>
    <row r="236" spans="1:7" ht="15" customHeight="1">
      <c r="A236" s="59" t="s">
        <v>263</v>
      </c>
      <c r="B236" s="59" t="str">
        <f>IFERROR(VLOOKUP(A236,'Retorno dividendos 2018-2023 an'!A:I,3,FALSE),"")</f>
        <v>Jbfo Fof FI-Cotação U</v>
      </c>
      <c r="C236" s="62"/>
      <c r="D236" s="60" t="str">
        <f>IFERROR(VLOOKUP(A236,'Retorno dividendos 2018-2023 an'!A:I,8,FALSE),"")</f>
        <v>-</v>
      </c>
      <c r="E236" s="61">
        <f t="shared" si="6"/>
        <v>0</v>
      </c>
      <c r="F236" s="60" t="str">
        <f>IFERROR(VLOOKUP(A236,'Retorno dividendos 2018-2023 an'!A:I,9,FALSE),"")</f>
        <v>-</v>
      </c>
      <c r="G236" s="61" t="str">
        <f t="shared" si="7"/>
        <v/>
      </c>
    </row>
    <row r="237" spans="1:7" ht="15" customHeight="1">
      <c r="A237" s="59" t="s">
        <v>264</v>
      </c>
      <c r="B237" s="59" t="str">
        <f>IFERROR(VLOOKUP(A237,'Retorno dividendos 2018-2023 an'!A:I,3,FALSE),"")</f>
        <v>JHSF Cap Cidade Jardim FII</v>
      </c>
      <c r="C237" s="62"/>
      <c r="D237" s="60" t="str">
        <f>IFERROR(VLOOKUP(A237,'Retorno dividendos 2018-2023 an'!A:I,8,FALSE),"")</f>
        <v>-</v>
      </c>
      <c r="E237" s="61">
        <f t="shared" si="6"/>
        <v>0</v>
      </c>
      <c r="F237" s="60">
        <f>IFERROR(VLOOKUP(A237,'Retorno dividendos 2018-2023 an'!A:I,9,FALSE),"")</f>
        <v>3.8157192301</v>
      </c>
      <c r="G237" s="61">
        <f t="shared" si="7"/>
        <v>1572442.7396726345</v>
      </c>
    </row>
    <row r="238" spans="1:7" ht="15" customHeight="1">
      <c r="A238" s="59" t="s">
        <v>265</v>
      </c>
      <c r="B238" s="59" t="str">
        <f>IFERROR(VLOOKUP(A238,'Retorno dividendos 2018-2023 an'!A:I,3,FALSE),"")</f>
        <v>Fof JHSF Capital Inst FII</v>
      </c>
      <c r="C238" s="62"/>
      <c r="D238" s="60" t="str">
        <f>IFERROR(VLOOKUP(A238,'Retorno dividendos 2018-2023 an'!A:I,8,FALSE),"")</f>
        <v>-</v>
      </c>
      <c r="E238" s="61">
        <f t="shared" si="6"/>
        <v>0</v>
      </c>
      <c r="F238" s="60" t="str">
        <f>IFERROR(VLOOKUP(A238,'Retorno dividendos 2018-2023 an'!A:I,9,FALSE),"")</f>
        <v>-</v>
      </c>
      <c r="G238" s="61" t="str">
        <f t="shared" si="7"/>
        <v/>
      </c>
    </row>
    <row r="239" spans="1:7" ht="15" customHeight="1">
      <c r="A239" s="59" t="s">
        <v>266</v>
      </c>
      <c r="B239" s="59" t="str">
        <f>IFERROR(VLOOKUP(A239,'Retorno dividendos 2018-2023 an'!A:I,3,FALSE),"")</f>
        <v>Jfl Living FII</v>
      </c>
      <c r="C239" s="62"/>
      <c r="D239" s="60">
        <f>IFERROR(VLOOKUP(A239,'Retorno dividendos 2018-2023 an'!A:I,8,FALSE),"")</f>
        <v>11.529592621000001</v>
      </c>
      <c r="E239" s="61">
        <f t="shared" si="6"/>
        <v>520400.00000274071</v>
      </c>
      <c r="F239" s="60">
        <f>IFERROR(VLOOKUP(A239,'Retorno dividendos 2018-2023 an'!A:I,9,FALSE),"")</f>
        <v>9.9619978284999995</v>
      </c>
      <c r="G239" s="61">
        <f t="shared" si="7"/>
        <v>602288.82833469089</v>
      </c>
    </row>
    <row r="240" spans="1:7" ht="15" customHeight="1">
      <c r="A240" s="59" t="s">
        <v>267</v>
      </c>
      <c r="B240" s="59" t="str">
        <f>IFERROR(VLOOKUP(A240,'Retorno dividendos 2018-2023 an'!A:I,3,FALSE),"")</f>
        <v>Jpp Capital Receb. Imob. FII</v>
      </c>
      <c r="C240" s="62"/>
      <c r="D240" s="60">
        <f>IFERROR(VLOOKUP(A240,'Retorno dividendos 2018-2023 an'!A:I,8,FALSE),"")</f>
        <v>14.645593869000001</v>
      </c>
      <c r="E240" s="61">
        <f t="shared" si="6"/>
        <v>409679.52912446007</v>
      </c>
      <c r="F240" s="60">
        <f>IFERROR(VLOOKUP(A240,'Retorno dividendos 2018-2023 an'!A:I,9,FALSE),"")</f>
        <v>12.925242614</v>
      </c>
      <c r="G240" s="61">
        <f t="shared" si="7"/>
        <v>464207.92082471936</v>
      </c>
    </row>
    <row r="241" spans="1:7" ht="15" customHeight="1">
      <c r="A241" s="59" t="s">
        <v>268</v>
      </c>
      <c r="B241" s="59" t="str">
        <f>IFERROR(VLOOKUP(A241,'Retorno dividendos 2018-2023 an'!A:I,3,FALSE),"")</f>
        <v>Jpp Capital FI. Imo</v>
      </c>
      <c r="C241" s="62"/>
      <c r="D241" s="60" t="str">
        <f>IFERROR(VLOOKUP(A241,'Retorno dividendos 2018-2023 an'!A:I,8,FALSE),"")</f>
        <v>-</v>
      </c>
      <c r="E241" s="61">
        <f t="shared" si="6"/>
        <v>0</v>
      </c>
      <c r="F241" s="60" t="str">
        <f>IFERROR(VLOOKUP(A241,'Retorno dividendos 2018-2023 an'!A:I,9,FALSE),"")</f>
        <v>-</v>
      </c>
      <c r="G241" s="61" t="str">
        <f t="shared" si="7"/>
        <v/>
      </c>
    </row>
    <row r="242" spans="1:7" ht="15" customHeight="1">
      <c r="A242" s="59" t="s">
        <v>269</v>
      </c>
      <c r="B242" s="59" t="str">
        <f>IFERROR(VLOOKUP(A242,'Retorno dividendos 2018-2023 an'!A:I,3,FALSE),"")</f>
        <v>Js Ativos Financeiros Fundo de</v>
      </c>
      <c r="C242" s="62"/>
      <c r="D242" s="60">
        <f>IFERROR(VLOOKUP(A242,'Retorno dividendos 2018-2023 an'!A:I,8,FALSE),"")</f>
        <v>13.608617594</v>
      </c>
      <c r="E242" s="61">
        <f t="shared" si="6"/>
        <v>440897.09763358935</v>
      </c>
      <c r="F242" s="60">
        <f>IFERROR(VLOOKUP(A242,'Retorno dividendos 2018-2023 an'!A:I,9,FALSE),"")</f>
        <v>11.601714341999999</v>
      </c>
      <c r="G242" s="61">
        <f t="shared" si="7"/>
        <v>517164.94848343858</v>
      </c>
    </row>
    <row r="243" spans="1:7" ht="15" customHeight="1">
      <c r="A243" s="59" t="s">
        <v>270</v>
      </c>
      <c r="B243" s="59" t="str">
        <f>IFERROR(VLOOKUP(A243,'Retorno dividendos 2018-2023 an'!A:I,3,FALSE),"")</f>
        <v>Js Recebíveis Imobiliários FI I</v>
      </c>
      <c r="C243" s="62"/>
      <c r="D243" s="60" t="str">
        <f>IFERROR(VLOOKUP(A243,'Retorno dividendos 2018-2023 an'!A:I,8,FALSE),"")</f>
        <v>-</v>
      </c>
      <c r="E243" s="61">
        <f t="shared" si="6"/>
        <v>0</v>
      </c>
      <c r="F243" s="60" t="str">
        <f>IFERROR(VLOOKUP(A243,'Retorno dividendos 2018-2023 an'!A:I,9,FALSE),"")</f>
        <v>-</v>
      </c>
      <c r="G243" s="61" t="str">
        <f t="shared" si="7"/>
        <v/>
      </c>
    </row>
    <row r="244" spans="1:7" ht="15" customHeight="1">
      <c r="A244" s="59" t="s">
        <v>271</v>
      </c>
      <c r="B244" s="59" t="str">
        <f>IFERROR(VLOOKUP(A244,'Retorno dividendos 2018-2023 an'!A:I,3,FALSE),"")</f>
        <v>Js Real Estate Multigestão-FII</v>
      </c>
      <c r="C244" s="62"/>
      <c r="D244" s="60">
        <f>IFERROR(VLOOKUP(A244,'Retorno dividendos 2018-2023 an'!A:I,8,FALSE),"")</f>
        <v>7.6954902772000002</v>
      </c>
      <c r="E244" s="61">
        <f t="shared" si="6"/>
        <v>779677.4193551573</v>
      </c>
      <c r="F244" s="60">
        <f>IFERROR(VLOOKUP(A244,'Retorno dividendos 2018-2023 an'!A:I,9,FALSE),"")</f>
        <v>7.6407506702000001</v>
      </c>
      <c r="G244" s="61">
        <f t="shared" si="7"/>
        <v>785263.15789898008</v>
      </c>
    </row>
    <row r="245" spans="1:7" ht="15" customHeight="1">
      <c r="A245" s="59" t="s">
        <v>272</v>
      </c>
      <c r="B245" s="59" t="str">
        <f>IFERROR(VLOOKUP(A245,'Retorno dividendos 2018-2023 an'!A:I,3,FALSE),"")</f>
        <v>Jt Prev FII Desenvolvimento Habitacional-Única</v>
      </c>
      <c r="C245" s="62"/>
      <c r="D245" s="60" t="str">
        <f>IFERROR(VLOOKUP(A245,'Retorno dividendos 2018-2023 an'!A:I,8,FALSE),"")</f>
        <v>-</v>
      </c>
      <c r="E245" s="61">
        <f t="shared" si="6"/>
        <v>0</v>
      </c>
      <c r="F245" s="60" t="str">
        <f>IFERROR(VLOOKUP(A245,'Retorno dividendos 2018-2023 an'!A:I,9,FALSE),"")</f>
        <v>-</v>
      </c>
      <c r="G245" s="61" t="str">
        <f t="shared" si="7"/>
        <v/>
      </c>
    </row>
    <row r="246" spans="1:7" ht="15" customHeight="1">
      <c r="A246" s="59" t="s">
        <v>273</v>
      </c>
      <c r="B246" s="59" t="str">
        <f>IFERROR(VLOOKUP(A246,'Retorno dividendos 2018-2023 an'!A:I,3,FALSE),"")</f>
        <v>Kinea Creditas FII</v>
      </c>
      <c r="C246" s="62"/>
      <c r="D246" s="60">
        <f>IFERROR(VLOOKUP(A246,'Retorno dividendos 2018-2023 an'!A:I,8,FALSE),"")</f>
        <v>13.065269391999999</v>
      </c>
      <c r="E246" s="61">
        <f t="shared" si="6"/>
        <v>459232.78119882179</v>
      </c>
      <c r="F246" s="60">
        <f>IFERROR(VLOOKUP(A246,'Retorno dividendos 2018-2023 an'!A:I,9,FALSE),"")</f>
        <v>11.394750386</v>
      </c>
      <c r="G246" s="61">
        <f t="shared" si="7"/>
        <v>526558.2655827034</v>
      </c>
    </row>
    <row r="247" spans="1:7" ht="15" customHeight="1">
      <c r="A247" s="59" t="s">
        <v>274</v>
      </c>
      <c r="B247" s="59" t="str">
        <f>IFERROR(VLOOKUP(A247,'Retorno dividendos 2018-2023 an'!A:I,3,FALSE),"")</f>
        <v>Even II Kinea Fundo de Investi</v>
      </c>
      <c r="C247" s="62"/>
      <c r="D247" s="60">
        <f>IFERROR(VLOOKUP(A247,'Retorno dividendos 2018-2023 an'!A:I,8,FALSE),"")</f>
        <v>0.4363982991</v>
      </c>
      <c r="E247" s="61">
        <f t="shared" si="6"/>
        <v>13748907.84948983</v>
      </c>
      <c r="F247" s="60">
        <f>IFERROR(VLOOKUP(A247,'Retorno dividendos 2018-2023 an'!A:I,9,FALSE),"")</f>
        <v>2.8070350582999999</v>
      </c>
      <c r="G247" s="61">
        <f t="shared" si="7"/>
        <v>2137486.6631105519</v>
      </c>
    </row>
    <row r="248" spans="1:7" ht="15" customHeight="1">
      <c r="A248" s="59" t="s">
        <v>275</v>
      </c>
      <c r="B248" s="59" t="str">
        <f>IFERROR(VLOOKUP(A248,'Retorno dividendos 2018-2023 an'!A:I,3,FALSE),"")</f>
        <v>Kinea Fênix FI Imobiliário Resp</v>
      </c>
      <c r="C248" s="62"/>
      <c r="D248" s="60" t="str">
        <f>IFERROR(VLOOKUP(A248,'Retorno dividendos 2018-2023 an'!A:I,8,FALSE),"")</f>
        <v>-</v>
      </c>
      <c r="E248" s="61">
        <f t="shared" si="6"/>
        <v>0</v>
      </c>
      <c r="F248" s="60" t="str">
        <f>IFERROR(VLOOKUP(A248,'Retorno dividendos 2018-2023 an'!A:I,9,FALSE),"")</f>
        <v>-</v>
      </c>
      <c r="G248" s="61" t="str">
        <f t="shared" si="7"/>
        <v/>
      </c>
    </row>
    <row r="249" spans="1:7" ht="15" customHeight="1">
      <c r="A249" s="59" t="s">
        <v>276</v>
      </c>
      <c r="B249" s="59" t="str">
        <f>IFERROR(VLOOKUP(A249,'Retorno dividendos 2018-2023 an'!A:I,3,FALSE),"")</f>
        <v>Fundo de FI Imobiliário Kinea</v>
      </c>
      <c r="C249" s="62"/>
      <c r="D249" s="60">
        <f>IFERROR(VLOOKUP(A249,'Retorno dividendos 2018-2023 an'!A:I,8,FALSE),"")</f>
        <v>11.943371943000001</v>
      </c>
      <c r="E249" s="61">
        <f t="shared" si="6"/>
        <v>502370.68967081734</v>
      </c>
      <c r="F249" s="60">
        <f>IFERROR(VLOOKUP(A249,'Retorno dividendos 2018-2023 an'!A:I,9,FALSE),"")</f>
        <v>9.8409748038</v>
      </c>
      <c r="G249" s="61">
        <f t="shared" si="7"/>
        <v>609695.69779643742</v>
      </c>
    </row>
    <row r="250" spans="1:7" ht="15" customHeight="1">
      <c r="A250" s="59" t="s">
        <v>277</v>
      </c>
      <c r="B250" s="59" t="str">
        <f>IFERROR(VLOOKUP(A250,'Retorno dividendos 2018-2023 an'!A:I,3,FALSE),"")</f>
        <v>Kilima FIC de Fundos Imobiliários Suno 30 Responsa</v>
      </c>
      <c r="C250" s="62"/>
      <c r="D250" s="60">
        <f>IFERROR(VLOOKUP(A250,'Retorno dividendos 2018-2023 an'!A:I,8,FALSE),"")</f>
        <v>11.173533083000001</v>
      </c>
      <c r="E250" s="61">
        <f t="shared" si="6"/>
        <v>536983.24025448272</v>
      </c>
      <c r="F250" s="60">
        <f>IFERROR(VLOOKUP(A250,'Retorno dividendos 2018-2023 an'!A:I,9,FALSE),"")</f>
        <v>10.151515151</v>
      </c>
      <c r="G250" s="61">
        <f t="shared" si="7"/>
        <v>591044.77614939632</v>
      </c>
    </row>
    <row r="251" spans="1:7" ht="15" customHeight="1">
      <c r="A251" s="59" t="s">
        <v>278</v>
      </c>
      <c r="B251" s="59" t="str">
        <f>IFERROR(VLOOKUP(A251,'Retorno dividendos 2018-2023 an'!A:I,3,FALSE),"")</f>
        <v>Kilima Volkano Recebíveis Imobiliários FI Imobiliá</v>
      </c>
      <c r="C251" s="62"/>
      <c r="D251" s="60">
        <f>IFERROR(VLOOKUP(A251,'Retorno dividendos 2018-2023 an'!A:I,8,FALSE),"")</f>
        <v>16.388308977000001</v>
      </c>
      <c r="E251" s="61">
        <f t="shared" si="6"/>
        <v>366114.64968232147</v>
      </c>
      <c r="F251" s="60">
        <f>IFERROR(VLOOKUP(A251,'Retorno dividendos 2018-2023 an'!A:I,9,FALSE),"")</f>
        <v>13.415178571</v>
      </c>
      <c r="G251" s="61">
        <f t="shared" si="7"/>
        <v>447254.57572144311</v>
      </c>
    </row>
    <row r="252" spans="1:7" ht="15" customHeight="1">
      <c r="A252" s="59" t="s">
        <v>279</v>
      </c>
      <c r="B252" s="59" t="str">
        <f>IFERROR(VLOOKUP(A252,'Retorno dividendos 2018-2023 an'!A:I,3,FALSE),"")</f>
        <v>Kinea Rendimentos Imobiliários Fundo de Investimen</v>
      </c>
      <c r="C252" s="62"/>
      <c r="D252" s="60">
        <f>IFERROR(VLOOKUP(A252,'Retorno dividendos 2018-2023 an'!A:I,8,FALSE),"")</f>
        <v>13.929633808</v>
      </c>
      <c r="E252" s="61">
        <f t="shared" si="6"/>
        <v>430736.37704345887</v>
      </c>
      <c r="F252" s="60">
        <f>IFERROR(VLOOKUP(A252,'Retorno dividendos 2018-2023 an'!A:I,9,FALSE),"")</f>
        <v>11.418618153000001</v>
      </c>
      <c r="G252" s="61">
        <f t="shared" si="7"/>
        <v>525457.62714936107</v>
      </c>
    </row>
    <row r="253" spans="1:7" ht="15" customHeight="1">
      <c r="A253" s="59" t="s">
        <v>280</v>
      </c>
      <c r="B253" s="59" t="str">
        <f>IFERROR(VLOOKUP(A253,'Retorno dividendos 2018-2023 an'!A:I,3,FALSE),"")</f>
        <v>Kinea Rendimentos Imobiliários Fundo de Investimen</v>
      </c>
      <c r="C253" s="62"/>
      <c r="D253" s="60" t="str">
        <f>IFERROR(VLOOKUP(A253,'Retorno dividendos 2018-2023 an'!A:I,8,FALSE),"")</f>
        <v>-</v>
      </c>
      <c r="E253" s="61">
        <f t="shared" si="6"/>
        <v>0</v>
      </c>
      <c r="F253" s="60" t="str">
        <f>IFERROR(VLOOKUP(A253,'Retorno dividendos 2018-2023 an'!A:I,9,FALSE),"")</f>
        <v>-</v>
      </c>
      <c r="G253" s="61" t="str">
        <f t="shared" si="7"/>
        <v/>
      </c>
    </row>
    <row r="254" spans="1:7" ht="15" customHeight="1">
      <c r="A254" s="59" t="s">
        <v>281</v>
      </c>
      <c r="B254" s="59" t="str">
        <f>IFERROR(VLOOKUP(A254,'Retorno dividendos 2018-2023 an'!A:I,3,FALSE),"")</f>
        <v>Kinea Hedge Fund FII - Resp Limitada</v>
      </c>
      <c r="C254" s="62"/>
      <c r="D254" s="60" t="str">
        <f>IFERROR(VLOOKUP(A254,'Retorno dividendos 2018-2023 an'!A:I,8,FALSE),"")</f>
        <v>-</v>
      </c>
      <c r="E254" s="61">
        <f t="shared" si="6"/>
        <v>0</v>
      </c>
      <c r="F254" s="60">
        <f>IFERROR(VLOOKUP(A254,'Retorno dividendos 2018-2023 an'!A:I,9,FALSE),"")</f>
        <v>10.24838832</v>
      </c>
      <c r="G254" s="61">
        <f t="shared" si="7"/>
        <v>585457.90934666689</v>
      </c>
    </row>
    <row r="255" spans="1:7" ht="15" customHeight="1">
      <c r="A255" s="59" t="s">
        <v>282</v>
      </c>
      <c r="B255" s="59" t="str">
        <f>IFERROR(VLOOKUP(A255,'Retorno dividendos 2018-2023 an'!A:I,3,FALSE),"")</f>
        <v>Kinea High Yield Cri FII</v>
      </c>
      <c r="C255" s="62"/>
      <c r="D255" s="60">
        <f>IFERROR(VLOOKUP(A255,'Retorno dividendos 2018-2023 an'!A:I,8,FALSE),"")</f>
        <v>13.266570307</v>
      </c>
      <c r="E255" s="61">
        <f t="shared" si="6"/>
        <v>452264.59146220691</v>
      </c>
      <c r="F255" s="60">
        <f>IFERROR(VLOOKUP(A255,'Retorno dividendos 2018-2023 an'!A:I,9,FALSE),"")</f>
        <v>12.811735941</v>
      </c>
      <c r="G255" s="61">
        <f t="shared" si="7"/>
        <v>468320.61069873092</v>
      </c>
    </row>
    <row r="256" spans="1:7" ht="15" customHeight="1">
      <c r="A256" s="59" t="s">
        <v>283</v>
      </c>
      <c r="B256" s="59" t="str">
        <f>IFERROR(VLOOKUP(A256,'Retorno dividendos 2018-2023 an'!A:I,3,FALSE),"")</f>
        <v>Kinea Indices de Preços FI Imob</v>
      </c>
      <c r="C256" s="62"/>
      <c r="D256" s="60">
        <f>IFERROR(VLOOKUP(A256,'Retorno dividendos 2018-2023 an'!A:I,8,FALSE),"")</f>
        <v>10.680145038999999</v>
      </c>
      <c r="E256" s="61">
        <f t="shared" si="6"/>
        <v>561790.12345714273</v>
      </c>
      <c r="F256" s="60">
        <f>IFERROR(VLOOKUP(A256,'Retorno dividendos 2018-2023 an'!A:I,9,FALSE),"")</f>
        <v>10.852140898</v>
      </c>
      <c r="G256" s="61">
        <f t="shared" si="7"/>
        <v>552886.29740383977</v>
      </c>
    </row>
    <row r="257" spans="1:7" ht="15" customHeight="1">
      <c r="A257" s="59" t="s">
        <v>284</v>
      </c>
      <c r="B257" s="59" t="str">
        <f>IFERROR(VLOOKUP(A257,'Retorno dividendos 2018-2023 an'!A:I,3,FALSE),"")</f>
        <v>Kinea II Real Estate Equity</v>
      </c>
      <c r="C257" s="62"/>
      <c r="D257" s="60">
        <f>IFERROR(VLOOKUP(A257,'Retorno dividendos 2018-2023 an'!A:I,8,FALSE),"")</f>
        <v>8.3468370510999996</v>
      </c>
      <c r="E257" s="61">
        <f t="shared" si="6"/>
        <v>718835.16633516666</v>
      </c>
      <c r="F257" s="60">
        <f>IFERROR(VLOOKUP(A257,'Retorno dividendos 2018-2023 an'!A:I,9,FALSE),"")</f>
        <v>0</v>
      </c>
      <c r="G257" s="61" t="str">
        <f t="shared" si="7"/>
        <v/>
      </c>
    </row>
    <row r="258" spans="1:7" ht="15" customHeight="1">
      <c r="A258" s="59" t="s">
        <v>285</v>
      </c>
      <c r="B258" s="59" t="str">
        <f>IFERROR(VLOOKUP(A258,'Retorno dividendos 2018-2023 an'!A:I,3,FALSE),"")</f>
        <v>Kinea Renda Imobiliária FII FI</v>
      </c>
      <c r="C258" s="62"/>
      <c r="D258" s="60">
        <f>IFERROR(VLOOKUP(A258,'Retorno dividendos 2018-2023 an'!A:I,8,FALSE),"")</f>
        <v>8.7068965516999999</v>
      </c>
      <c r="E258" s="61">
        <f t="shared" si="6"/>
        <v>689108.9108929995</v>
      </c>
      <c r="F258" s="60">
        <f>IFERROR(VLOOKUP(A258,'Retorno dividendos 2018-2023 an'!A:I,9,FALSE),"")</f>
        <v>7.2948328267000004</v>
      </c>
      <c r="G258" s="61">
        <f t="shared" si="7"/>
        <v>822500.00000538048</v>
      </c>
    </row>
    <row r="259" spans="1:7" ht="15" customHeight="1">
      <c r="A259" s="59" t="s">
        <v>286</v>
      </c>
      <c r="B259" s="59" t="str">
        <f>IFERROR(VLOOKUP(A259,'Retorno dividendos 2018-2023 an'!A:I,3,FALSE),"")</f>
        <v>Kinea Securities FI Imobiliário</v>
      </c>
      <c r="C259" s="62"/>
      <c r="D259" s="60">
        <f>IFERROR(VLOOKUP(A259,'Retorno dividendos 2018-2023 an'!A:I,8,FALSE),"")</f>
        <v>12.227942897</v>
      </c>
      <c r="E259" s="61">
        <f t="shared" si="6"/>
        <v>490679.42584782909</v>
      </c>
      <c r="F259" s="60">
        <f>IFERROR(VLOOKUP(A259,'Retorno dividendos 2018-2023 an'!A:I,9,FALSE),"")</f>
        <v>11.147902868999999</v>
      </c>
      <c r="G259" s="61">
        <f t="shared" si="7"/>
        <v>538217.8218187344</v>
      </c>
    </row>
    <row r="260" spans="1:7" ht="15" customHeight="1">
      <c r="A260" s="59" t="s">
        <v>287</v>
      </c>
      <c r="B260" s="59" t="str">
        <f>IFERROR(VLOOKUP(A260,'Retorno dividendos 2018-2023 an'!A:I,3,FALSE),"")</f>
        <v>Kinea Unique Hy CDI FII</v>
      </c>
      <c r="C260" s="62"/>
      <c r="D260" s="60" t="str">
        <f>IFERROR(VLOOKUP(A260,'Retorno dividendos 2018-2023 an'!A:I,8,FALSE),"")</f>
        <v>-</v>
      </c>
      <c r="E260" s="61">
        <f t="shared" si="6"/>
        <v>0</v>
      </c>
      <c r="F260" s="60">
        <f>IFERROR(VLOOKUP(A260,'Retorno dividendos 2018-2023 an'!A:I,9,FALSE),"")</f>
        <v>12.541806019999999</v>
      </c>
      <c r="G260" s="61">
        <f t="shared" si="7"/>
        <v>478400.00000255153</v>
      </c>
    </row>
    <row r="261" spans="1:7" ht="15" customHeight="1">
      <c r="A261" s="59" t="s">
        <v>288</v>
      </c>
      <c r="B261" s="59" t="str">
        <f>IFERROR(VLOOKUP(A261,'Retorno dividendos 2018-2023 an'!A:I,3,FALSE),"")</f>
        <v>Kinea Oportunidades Real Estate FII - Resp Limitad</v>
      </c>
      <c r="C261" s="62"/>
      <c r="D261" s="60" t="str">
        <f>IFERROR(VLOOKUP(A261,'Retorno dividendos 2018-2023 an'!A:I,8,FALSE),"")</f>
        <v>-</v>
      </c>
      <c r="E261" s="61">
        <f t="shared" si="6"/>
        <v>0</v>
      </c>
      <c r="F261" s="60">
        <f>IFERROR(VLOOKUP(A261,'Retorno dividendos 2018-2023 an'!A:I,9,FALSE),"")</f>
        <v>13.456341439999999</v>
      </c>
      <c r="G261" s="61">
        <f t="shared" si="7"/>
        <v>445886.4266155244</v>
      </c>
    </row>
    <row r="262" spans="1:7" ht="15" customHeight="1">
      <c r="A262" s="59" t="s">
        <v>289</v>
      </c>
      <c r="B262" s="59" t="str">
        <f>IFERROR(VLOOKUP(A262,'Retorno dividendos 2018-2023 an'!A:I,3,FALSE),"")</f>
        <v>Legatus Shoppings FII</v>
      </c>
      <c r="C262" s="62"/>
      <c r="D262" s="60">
        <f>IFERROR(VLOOKUP(A262,'Retorno dividendos 2018-2023 an'!A:I,8,FALSE),"")</f>
        <v>7.7663092493999999</v>
      </c>
      <c r="E262" s="61">
        <f t="shared" ref="E262:E325" si="8">IFERROR(($D$1*12)/(D262/100),0)</f>
        <v>772567.74193785049</v>
      </c>
      <c r="F262" s="60">
        <f>IFERROR(VLOOKUP(A262,'Retorno dividendos 2018-2023 an'!A:I,9,FALSE),"")</f>
        <v>7.3309100569999996</v>
      </c>
      <c r="G262" s="61">
        <f t="shared" ref="G262:G325" si="9">IFERROR(($D$1*12)/(F262/100),"")</f>
        <v>818452.27309409354</v>
      </c>
    </row>
    <row r="263" spans="1:7" ht="15" customHeight="1">
      <c r="A263" s="59" t="s">
        <v>290</v>
      </c>
      <c r="B263" s="59" t="str">
        <f>IFERROR(VLOOKUP(A263,'Retorno dividendos 2018-2023 an'!A:I,3,FALSE),"")</f>
        <v>Loft II FII Classe A</v>
      </c>
      <c r="C263" s="62"/>
      <c r="D263" s="60">
        <f>IFERROR(VLOOKUP(A263,'Retorno dividendos 2018-2023 an'!A:I,8,FALSE),"")</f>
        <v>0</v>
      </c>
      <c r="E263" s="61">
        <f t="shared" si="8"/>
        <v>0</v>
      </c>
      <c r="F263" s="60">
        <f>IFERROR(VLOOKUP(A263,'Retorno dividendos 2018-2023 an'!A:I,9,FALSE),"")</f>
        <v>0</v>
      </c>
      <c r="G263" s="61" t="str">
        <f t="shared" si="9"/>
        <v/>
      </c>
    </row>
    <row r="264" spans="1:7" ht="15" customHeight="1">
      <c r="A264" s="59" t="s">
        <v>291</v>
      </c>
      <c r="B264" s="59" t="str">
        <f>IFERROR(VLOOKUP(A264,'Retorno dividendos 2018-2023 an'!A:I,3,FALSE),"")</f>
        <v>Inter Logístico FI Imobiliário</v>
      </c>
      <c r="C264" s="62"/>
      <c r="D264" s="60" t="str">
        <f>IFERROR(VLOOKUP(A264,'Retorno dividendos 2018-2023 an'!A:I,8,FALSE),"")</f>
        <v>-</v>
      </c>
      <c r="E264" s="61">
        <f t="shared" si="8"/>
        <v>0</v>
      </c>
      <c r="F264" s="60" t="str">
        <f>IFERROR(VLOOKUP(A264,'Retorno dividendos 2018-2023 an'!A:I,9,FALSE),"")</f>
        <v>-</v>
      </c>
      <c r="G264" s="61" t="str">
        <f t="shared" si="9"/>
        <v/>
      </c>
    </row>
    <row r="265" spans="1:7" ht="15" customHeight="1">
      <c r="A265" s="59" t="s">
        <v>292</v>
      </c>
      <c r="B265" s="59" t="str">
        <f>IFERROR(VLOOKUP(A265,'Retorno dividendos 2018-2023 an'!A:I,3,FALSE),"")</f>
        <v>Life Capital Partners FII</v>
      </c>
      <c r="C265" s="62"/>
      <c r="D265" s="60">
        <f>IFERROR(VLOOKUP(A265,'Retorno dividendos 2018-2023 an'!A:I,8,FALSE),"")</f>
        <v>14.988751406</v>
      </c>
      <c r="E265" s="61">
        <f t="shared" si="8"/>
        <v>400300.18761924352</v>
      </c>
      <c r="F265" s="60">
        <f>IFERROR(VLOOKUP(A265,'Retorno dividendos 2018-2023 an'!A:I,9,FALSE),"")</f>
        <v>15.713575335</v>
      </c>
      <c r="G265" s="61">
        <f t="shared" si="9"/>
        <v>381835.44305386435</v>
      </c>
    </row>
    <row r="266" spans="1:7" ht="15" customHeight="1">
      <c r="A266" s="59" t="s">
        <v>293</v>
      </c>
      <c r="B266" s="59" t="str">
        <f>IFERROR(VLOOKUP(A266,'Retorno dividendos 2018-2023 an'!A:I,3,FALSE),"")</f>
        <v>FII Development V1</v>
      </c>
      <c r="C266" s="62"/>
      <c r="D266" s="60" t="str">
        <f>IFERROR(VLOOKUP(A266,'Retorno dividendos 2018-2023 an'!A:I,8,FALSE),"")</f>
        <v>-</v>
      </c>
      <c r="E266" s="61">
        <f t="shared" si="8"/>
        <v>0</v>
      </c>
      <c r="F266" s="60" t="str">
        <f>IFERROR(VLOOKUP(A266,'Retorno dividendos 2018-2023 an'!A:I,9,FALSE),"")</f>
        <v>-</v>
      </c>
      <c r="G266" s="61" t="str">
        <f t="shared" si="9"/>
        <v/>
      </c>
    </row>
    <row r="267" spans="1:7" ht="15" customHeight="1">
      <c r="A267" s="59" t="s">
        <v>294</v>
      </c>
      <c r="B267" s="59" t="str">
        <f>IFERROR(VLOOKUP(A267,'Retorno dividendos 2018-2023 an'!A:I,3,FALSE),"")</f>
        <v>Bs2 Allinvestments FII-Subordina</v>
      </c>
      <c r="C267" s="62"/>
      <c r="D267" s="60">
        <f>IFERROR(VLOOKUP(A267,'Retorno dividendos 2018-2023 an'!A:I,8,FALSE),"")</f>
        <v>0.70704497821000001</v>
      </c>
      <c r="E267" s="61">
        <f t="shared" si="8"/>
        <v>8486023.0747837033</v>
      </c>
      <c r="F267" s="60" t="str">
        <f>IFERROR(VLOOKUP(A267,'Retorno dividendos 2018-2023 an'!A:I,9,FALSE),"")</f>
        <v>-</v>
      </c>
      <c r="G267" s="61" t="str">
        <f t="shared" si="9"/>
        <v/>
      </c>
    </row>
    <row r="268" spans="1:7" ht="15" customHeight="1">
      <c r="A268" s="59" t="s">
        <v>295</v>
      </c>
      <c r="B268" s="59" t="str">
        <f>IFERROR(VLOOKUP(A268,'Retorno dividendos 2018-2023 an'!A:I,3,FALSE),"")</f>
        <v>Lago da Pedra FII</v>
      </c>
      <c r="C268" s="62"/>
      <c r="D268" s="60" t="str">
        <f>IFERROR(VLOOKUP(A268,'Retorno dividendos 2018-2023 an'!A:I,8,FALSE),"")</f>
        <v>-</v>
      </c>
      <c r="E268" s="61">
        <f t="shared" si="8"/>
        <v>0</v>
      </c>
      <c r="F268" s="60" t="str">
        <f>IFERROR(VLOOKUP(A268,'Retorno dividendos 2018-2023 an'!A:I,9,FALSE),"")</f>
        <v>-</v>
      </c>
      <c r="G268" s="61" t="str">
        <f t="shared" si="9"/>
        <v/>
      </c>
    </row>
    <row r="269" spans="1:7" ht="15" customHeight="1">
      <c r="A269" s="59" t="s">
        <v>296</v>
      </c>
      <c r="B269" s="59" t="str">
        <f>IFERROR(VLOOKUP(A269,'Retorno dividendos 2018-2023 an'!A:I,3,FALSE),"")</f>
        <v>FII Leblon Realty Desenvolvime</v>
      </c>
      <c r="C269" s="62"/>
      <c r="D269" s="60" t="str">
        <f>IFERROR(VLOOKUP(A269,'Retorno dividendos 2018-2023 an'!A:I,8,FALSE),"")</f>
        <v>-</v>
      </c>
      <c r="E269" s="61">
        <f t="shared" si="8"/>
        <v>0</v>
      </c>
      <c r="F269" s="60" t="str">
        <f>IFERROR(VLOOKUP(A269,'Retorno dividendos 2018-2023 an'!A:I,9,FALSE),"")</f>
        <v>-</v>
      </c>
      <c r="G269" s="61" t="str">
        <f t="shared" si="9"/>
        <v/>
      </c>
    </row>
    <row r="270" spans="1:7" ht="15" customHeight="1">
      <c r="A270" s="59" t="s">
        <v>297</v>
      </c>
      <c r="B270" s="59" t="str">
        <f>IFERROR(VLOOKUP(A270,'Retorno dividendos 2018-2023 an'!A:I,3,FALSE),"")</f>
        <v>Leste Riva Equity Preferencial I FII</v>
      </c>
      <c r="C270" s="62"/>
      <c r="D270" s="60" t="str">
        <f>IFERROR(VLOOKUP(A270,'Retorno dividendos 2018-2023 an'!A:I,8,FALSE),"")</f>
        <v>-</v>
      </c>
      <c r="E270" s="61">
        <f t="shared" si="8"/>
        <v>0</v>
      </c>
      <c r="F270" s="60">
        <f>IFERROR(VLOOKUP(A270,'Retorno dividendos 2018-2023 an'!A:I,9,FALSE),"")</f>
        <v>46.672294442999998</v>
      </c>
      <c r="G270" s="61">
        <f t="shared" si="9"/>
        <v>128555.92534298239</v>
      </c>
    </row>
    <row r="271" spans="1:7" ht="15" customHeight="1">
      <c r="A271" s="59" t="s">
        <v>298</v>
      </c>
      <c r="B271" s="59" t="str">
        <f>IFERROR(VLOOKUP(A271,'Retorno dividendos 2018-2023 an'!A:I,3,FALSE),"")</f>
        <v>Speciale Blue Real Asset FII</v>
      </c>
      <c r="C271" s="62"/>
      <c r="D271" s="60" t="str">
        <f>IFERROR(VLOOKUP(A271,'Retorno dividendos 2018-2023 an'!A:I,8,FALSE),"")</f>
        <v>-</v>
      </c>
      <c r="E271" s="61">
        <f t="shared" si="8"/>
        <v>0</v>
      </c>
      <c r="F271" s="60" t="str">
        <f>IFERROR(VLOOKUP(A271,'Retorno dividendos 2018-2023 an'!A:I,9,FALSE),"")</f>
        <v>-</v>
      </c>
      <c r="G271" s="61" t="str">
        <f t="shared" si="9"/>
        <v/>
      </c>
    </row>
    <row r="272" spans="1:7" ht="15" customHeight="1">
      <c r="A272" s="59" t="s">
        <v>299</v>
      </c>
      <c r="B272" s="59" t="str">
        <f>IFERROR(VLOOKUP(A272,'Retorno dividendos 2018-2023 an'!A:I,3,FALSE),"")</f>
        <v>Vbi Logistico FI Imobiliario</v>
      </c>
      <c r="C272" s="62"/>
      <c r="D272" s="60">
        <f>IFERROR(VLOOKUP(A272,'Retorno dividendos 2018-2023 an'!A:I,8,FALSE),"")</f>
        <v>9.2002346500000005</v>
      </c>
      <c r="E272" s="61">
        <f t="shared" si="8"/>
        <v>652157.27948851825</v>
      </c>
      <c r="F272" s="60">
        <f>IFERROR(VLOOKUP(A272,'Retorno dividendos 2018-2023 an'!A:I,9,FALSE),"")</f>
        <v>9.1818414978000007</v>
      </c>
      <c r="G272" s="61">
        <f t="shared" si="9"/>
        <v>653463.68715225812</v>
      </c>
    </row>
    <row r="273" spans="1:7" ht="15" customHeight="1">
      <c r="A273" s="59" t="s">
        <v>300</v>
      </c>
      <c r="B273" s="59" t="str">
        <f>IFERROR(VLOOKUP(A273,'Retorno dividendos 2018-2023 an'!A:I,3,FALSE),"")</f>
        <v>Genial Malls FII</v>
      </c>
      <c r="C273" s="62"/>
      <c r="D273" s="60">
        <f>IFERROR(VLOOKUP(A273,'Retorno dividendos 2018-2023 an'!A:I,8,FALSE),"")</f>
        <v>9.375</v>
      </c>
      <c r="E273" s="61">
        <f t="shared" si="8"/>
        <v>640000</v>
      </c>
      <c r="F273" s="60">
        <f>IFERROR(VLOOKUP(A273,'Retorno dividendos 2018-2023 an'!A:I,9,FALSE),"")</f>
        <v>8.5169491525000005</v>
      </c>
      <c r="G273" s="61">
        <f t="shared" si="9"/>
        <v>704477.61194380338</v>
      </c>
    </row>
    <row r="274" spans="1:7" ht="15" customHeight="1">
      <c r="A274" s="59" t="s">
        <v>301</v>
      </c>
      <c r="B274" s="59" t="str">
        <f>IFERROR(VLOOKUP(A274,'Retorno dividendos 2018-2023 an'!A:I,3,FALSE),"")</f>
        <v>Genial Malls FII</v>
      </c>
      <c r="C274" s="62"/>
      <c r="D274" s="60" t="str">
        <f>IFERROR(VLOOKUP(A274,'Retorno dividendos 2018-2023 an'!A:I,8,FALSE),"")</f>
        <v>-</v>
      </c>
      <c r="E274" s="61">
        <f t="shared" si="8"/>
        <v>0</v>
      </c>
      <c r="F274" s="60" t="str">
        <f>IFERROR(VLOOKUP(A274,'Retorno dividendos 2018-2023 an'!A:I,9,FALSE),"")</f>
        <v>-</v>
      </c>
      <c r="G274" s="61" t="str">
        <f t="shared" si="9"/>
        <v/>
      </c>
    </row>
    <row r="275" spans="1:7" ht="15" customHeight="1">
      <c r="A275" s="59" t="s">
        <v>302</v>
      </c>
      <c r="B275" s="59" t="str">
        <f>IFERROR(VLOOKUP(A275,'Retorno dividendos 2018-2023 an'!A:I,3,FALSE),"")</f>
        <v>Manatí Capital Hedge Fund FII</v>
      </c>
      <c r="C275" s="62"/>
      <c r="D275" s="60">
        <f>IFERROR(VLOOKUP(A275,'Retorno dividendos 2018-2023 an'!A:I,8,FALSE),"")</f>
        <v>13.126252505</v>
      </c>
      <c r="E275" s="61">
        <f t="shared" si="8"/>
        <v>457099.23664157034</v>
      </c>
      <c r="F275" s="60">
        <f>IFERROR(VLOOKUP(A275,'Retorno dividendos 2018-2023 an'!A:I,9,FALSE),"")</f>
        <v>13.326226011999999</v>
      </c>
      <c r="G275" s="61">
        <f t="shared" si="9"/>
        <v>450240.00002679828</v>
      </c>
    </row>
    <row r="276" spans="1:7" ht="15" customHeight="1">
      <c r="A276" s="59" t="s">
        <v>303</v>
      </c>
      <c r="B276" s="59" t="str">
        <f>IFERROR(VLOOKUP(A276,'Retorno dividendos 2018-2023 an'!A:I,3,FALSE),"")</f>
        <v>Max Retail FII</v>
      </c>
      <c r="C276" s="62"/>
      <c r="D276" s="60">
        <f>IFERROR(VLOOKUP(A276,'Retorno dividendos 2018-2023 an'!A:I,8,FALSE),"")</f>
        <v>11.71057205</v>
      </c>
      <c r="E276" s="61">
        <f t="shared" si="8"/>
        <v>512357.54960407765</v>
      </c>
      <c r="F276" s="60">
        <f>IFERROR(VLOOKUP(A276,'Retorno dividendos 2018-2023 an'!A:I,9,FALSE),"")</f>
        <v>20.707410326000002</v>
      </c>
      <c r="G276" s="61">
        <f t="shared" si="9"/>
        <v>289751.34531750041</v>
      </c>
    </row>
    <row r="277" spans="1:7" ht="15" customHeight="1">
      <c r="A277" s="59" t="s">
        <v>304</v>
      </c>
      <c r="B277" s="59" t="str">
        <f>IFERROR(VLOOKUP(A277,'Retorno dividendos 2018-2023 an'!A:I,3,FALSE),"")</f>
        <v>Mauá Capital Recebíveis Imobil</v>
      </c>
      <c r="C277" s="62"/>
      <c r="D277" s="60">
        <f>IFERROR(VLOOKUP(A277,'Retorno dividendos 2018-2023 an'!A:I,8,FALSE),"")</f>
        <v>12.912400455</v>
      </c>
      <c r="E277" s="61">
        <f t="shared" si="8"/>
        <v>464669.60352648079</v>
      </c>
      <c r="F277" s="60">
        <f>IFERROR(VLOOKUP(A277,'Retorno dividendos 2018-2023 an'!A:I,9,FALSE),"")</f>
        <v>10.256952522000001</v>
      </c>
      <c r="G277" s="61">
        <f t="shared" si="9"/>
        <v>584969.07216160744</v>
      </c>
    </row>
    <row r="278" spans="1:7" ht="15" customHeight="1">
      <c r="A278" s="59" t="s">
        <v>305</v>
      </c>
      <c r="B278" s="59" t="str">
        <f>IFERROR(VLOOKUP(A278,'Retorno dividendos 2018-2023 an'!A:I,3,FALSE),"")</f>
        <v>Mérito Cemitérios FII - FI</v>
      </c>
      <c r="C278" s="62"/>
      <c r="D278" s="60" t="str">
        <f>IFERROR(VLOOKUP(A278,'Retorno dividendos 2018-2023 an'!A:I,8,FALSE),"")</f>
        <v>-</v>
      </c>
      <c r="E278" s="61">
        <f t="shared" si="8"/>
        <v>0</v>
      </c>
      <c r="F278" s="60">
        <f>IFERROR(VLOOKUP(A278,'Retorno dividendos 2018-2023 an'!A:I,9,FALSE),"")</f>
        <v>0</v>
      </c>
      <c r="G278" s="61" t="str">
        <f t="shared" si="9"/>
        <v/>
      </c>
    </row>
    <row r="279" spans="1:7" ht="15" customHeight="1">
      <c r="A279" s="59" t="s">
        <v>306</v>
      </c>
      <c r="B279" s="59" t="str">
        <f>IFERROR(VLOOKUP(A279,'Retorno dividendos 2018-2023 an'!A:I,3,FALSE),"")</f>
        <v>Mauá Capital Logística FI Imobiliário - Responsabi</v>
      </c>
      <c r="C279" s="62"/>
      <c r="D279" s="60" t="str">
        <f>IFERROR(VLOOKUP(A279,'Retorno dividendos 2018-2023 an'!A:I,8,FALSE),"")</f>
        <v>-</v>
      </c>
      <c r="E279" s="61">
        <f t="shared" si="8"/>
        <v>0</v>
      </c>
      <c r="F279" s="60" t="str">
        <f>IFERROR(VLOOKUP(A279,'Retorno dividendos 2018-2023 an'!A:I,9,FALSE),"")</f>
        <v>-</v>
      </c>
      <c r="G279" s="61" t="str">
        <f t="shared" si="9"/>
        <v/>
      </c>
    </row>
    <row r="280" spans="1:7" ht="15" customHeight="1">
      <c r="A280" s="59" t="s">
        <v>307</v>
      </c>
      <c r="B280" s="59" t="str">
        <f>IFERROR(VLOOKUP(A280,'Retorno dividendos 2018-2023 an'!A:I,3,FALSE),"")</f>
        <v>Mauá Capital Real Estate FII</v>
      </c>
      <c r="C280" s="62"/>
      <c r="D280" s="60">
        <f>IFERROR(VLOOKUP(A280,'Retorno dividendos 2018-2023 an'!A:I,8,FALSE),"")</f>
        <v>14.553571428</v>
      </c>
      <c r="E280" s="61">
        <f t="shared" si="8"/>
        <v>412269.93866649404</v>
      </c>
      <c r="F280" s="60">
        <f>IFERROR(VLOOKUP(A280,'Retorno dividendos 2018-2023 an'!A:I,9,FALSE),"")</f>
        <v>11.538461538</v>
      </c>
      <c r="G280" s="61">
        <f t="shared" si="9"/>
        <v>520000.00002079998</v>
      </c>
    </row>
    <row r="281" spans="1:7" ht="15" customHeight="1">
      <c r="A281" s="59" t="s">
        <v>308</v>
      </c>
      <c r="B281" s="59" t="str">
        <f>IFERROR(VLOOKUP(A281,'Retorno dividendos 2018-2023 an'!A:I,3,FALSE),"")</f>
        <v>Merito Fundos e Acoes Imo FII</v>
      </c>
      <c r="C281" s="62"/>
      <c r="D281" s="60">
        <f>IFERROR(VLOOKUP(A281,'Retorno dividendos 2018-2023 an'!A:I,8,FALSE),"")</f>
        <v>10.493289174999999</v>
      </c>
      <c r="E281" s="61">
        <f t="shared" si="8"/>
        <v>571794.01996228704</v>
      </c>
      <c r="F281" s="60">
        <f>IFERROR(VLOOKUP(A281,'Retorno dividendos 2018-2023 an'!A:I,9,FALSE),"")</f>
        <v>7.4556405664999996</v>
      </c>
      <c r="G281" s="61">
        <f t="shared" si="9"/>
        <v>804759.82532734412</v>
      </c>
    </row>
    <row r="282" spans="1:7" ht="15" customHeight="1">
      <c r="A282" s="59" t="s">
        <v>309</v>
      </c>
      <c r="B282" s="59" t="str">
        <f>IFERROR(VLOOKUP(A282,'Retorno dividendos 2018-2023 an'!A:I,3,FALSE),"")</f>
        <v>Mérito Recebíveis Imobiliários FII</v>
      </c>
      <c r="C282" s="62"/>
      <c r="D282" s="60">
        <f>IFERROR(VLOOKUP(A282,'Retorno dividendos 2018-2023 an'!A:I,8,FALSE),"")</f>
        <v>14.170079968</v>
      </c>
      <c r="E282" s="61">
        <f t="shared" si="8"/>
        <v>423427.39162726514</v>
      </c>
      <c r="F282" s="60">
        <f>IFERROR(VLOOKUP(A282,'Retorno dividendos 2018-2023 an'!A:I,9,FALSE),"")</f>
        <v>6.0748119934</v>
      </c>
      <c r="G282" s="61">
        <f t="shared" si="9"/>
        <v>987684.88745309657</v>
      </c>
    </row>
    <row r="283" spans="1:7" ht="15" customHeight="1">
      <c r="A283" s="59" t="s">
        <v>310</v>
      </c>
      <c r="B283" s="59" t="str">
        <f>IFERROR(VLOOKUP(A283,'Retorno dividendos 2018-2023 an'!A:I,3,FALSE),"")</f>
        <v>Merito Desenvolvimento Imobiliario FII</v>
      </c>
      <c r="C283" s="62"/>
      <c r="D283" s="60">
        <f>IFERROR(VLOOKUP(A283,'Retorno dividendos 2018-2023 an'!A:I,8,FALSE),"")</f>
        <v>14.205283672</v>
      </c>
      <c r="E283" s="61">
        <f t="shared" si="8"/>
        <v>422378.04879789805</v>
      </c>
      <c r="F283" s="60">
        <f>IFERROR(VLOOKUP(A283,'Retorno dividendos 2018-2023 an'!A:I,9,FALSE),"")</f>
        <v>15.222984562000001</v>
      </c>
      <c r="G283" s="61">
        <f t="shared" si="9"/>
        <v>394140.84508614376</v>
      </c>
    </row>
    <row r="284" spans="1:7" ht="15" customHeight="1">
      <c r="A284" s="59" t="s">
        <v>311</v>
      </c>
      <c r="B284" s="59" t="str">
        <f>IFERROR(VLOOKUP(A284,'Retorno dividendos 2018-2023 an'!A:I,3,FALSE),"")</f>
        <v>FII Mogno Hotéis</v>
      </c>
      <c r="C284" s="62"/>
      <c r="D284" s="60">
        <f>IFERROR(VLOOKUP(A284,'Retorno dividendos 2018-2023 an'!A:I,8,FALSE),"")</f>
        <v>15.471698113</v>
      </c>
      <c r="E284" s="61">
        <f t="shared" si="8"/>
        <v>387804.87805398268</v>
      </c>
      <c r="F284" s="60">
        <f>IFERROR(VLOOKUP(A284,'Retorno dividendos 2018-2023 an'!A:I,9,FALSE),"")</f>
        <v>6.5024843379000004</v>
      </c>
      <c r="G284" s="61">
        <f t="shared" si="9"/>
        <v>922724.25248743023</v>
      </c>
    </row>
    <row r="285" spans="1:7" ht="15" customHeight="1">
      <c r="A285" s="59" t="s">
        <v>312</v>
      </c>
      <c r="B285" s="59" t="str">
        <f>IFERROR(VLOOKUP(A285,'Retorno dividendos 2018-2023 an'!A:I,3,FALSE),"")</f>
        <v>Mogno Properties FII</v>
      </c>
      <c r="C285" s="62"/>
      <c r="D285" s="60" t="str">
        <f>IFERROR(VLOOKUP(A285,'Retorno dividendos 2018-2023 an'!A:I,8,FALSE),"")</f>
        <v>-</v>
      </c>
      <c r="E285" s="61">
        <f t="shared" si="8"/>
        <v>0</v>
      </c>
      <c r="F285" s="60" t="str">
        <f>IFERROR(VLOOKUP(A285,'Retorno dividendos 2018-2023 an'!A:I,9,FALSE),"")</f>
        <v>-</v>
      </c>
      <c r="G285" s="61" t="str">
        <f t="shared" si="9"/>
        <v/>
      </c>
    </row>
    <row r="286" spans="1:7" ht="15" customHeight="1">
      <c r="A286" s="59" t="s">
        <v>313</v>
      </c>
      <c r="B286" s="59" t="str">
        <f>IFERROR(VLOOKUP(A286,'Retorno dividendos 2018-2023 an'!A:I,3,FALSE),"")</f>
        <v>FII Mint Educacional</v>
      </c>
      <c r="C286" s="62"/>
      <c r="D286" s="60">
        <f>IFERROR(VLOOKUP(A286,'Retorno dividendos 2018-2023 an'!A:I,8,FALSE),"")</f>
        <v>0</v>
      </c>
      <c r="E286" s="61">
        <f t="shared" si="8"/>
        <v>0</v>
      </c>
      <c r="F286" s="60">
        <f>IFERROR(VLOOKUP(A286,'Retorno dividendos 2018-2023 an'!A:I,9,FALSE),"")</f>
        <v>5.4835282570999997</v>
      </c>
      <c r="G286" s="61">
        <f t="shared" si="9"/>
        <v>1094186.0274415982</v>
      </c>
    </row>
    <row r="287" spans="1:7" ht="15" customHeight="1">
      <c r="A287" s="59" t="s">
        <v>314</v>
      </c>
      <c r="B287" s="59" t="str">
        <f>IFERROR(VLOOKUP(A287,'Retorno dividendos 2018-2023 an'!A:I,3,FALSE),"")</f>
        <v>Maresias FI Imobiliário</v>
      </c>
      <c r="C287" s="62"/>
      <c r="D287" s="60">
        <f>IFERROR(VLOOKUP(A287,'Retorno dividendos 2018-2023 an'!A:I,8,FALSE),"")</f>
        <v>0</v>
      </c>
      <c r="E287" s="61">
        <f t="shared" si="8"/>
        <v>0</v>
      </c>
      <c r="F287" s="60">
        <f>IFERROR(VLOOKUP(A287,'Retorno dividendos 2018-2023 an'!A:I,9,FALSE),"")</f>
        <v>0</v>
      </c>
      <c r="G287" s="61" t="str">
        <f t="shared" si="9"/>
        <v/>
      </c>
    </row>
    <row r="288" spans="1:7" ht="15" customHeight="1">
      <c r="A288" s="59" t="s">
        <v>315</v>
      </c>
      <c r="B288" s="59" t="str">
        <f>IFERROR(VLOOKUP(A288,'Retorno dividendos 2018-2023 an'!A:I,3,FALSE),"")</f>
        <v>Maresias FI Imobiliário</v>
      </c>
      <c r="C288" s="62"/>
      <c r="D288" s="60" t="str">
        <f>IFERROR(VLOOKUP(A288,'Retorno dividendos 2018-2023 an'!A:I,8,FALSE),"")</f>
        <v>-</v>
      </c>
      <c r="E288" s="61">
        <f t="shared" si="8"/>
        <v>0</v>
      </c>
      <c r="F288" s="60" t="str">
        <f>IFERROR(VLOOKUP(A288,'Retorno dividendos 2018-2023 an'!A:I,9,FALSE),"")</f>
        <v>-</v>
      </c>
      <c r="G288" s="61" t="str">
        <f t="shared" si="9"/>
        <v/>
      </c>
    </row>
    <row r="289" spans="1:7" ht="15" customHeight="1">
      <c r="A289" s="59" t="s">
        <v>316</v>
      </c>
      <c r="B289" s="59" t="str">
        <f>IFERROR(VLOOKUP(A289,'Retorno dividendos 2018-2023 an'!A:I,3,FALSE),"")</f>
        <v>Alianza Multioffices - Fundo D</v>
      </c>
      <c r="C289" s="62"/>
      <c r="D289" s="60" t="str">
        <f>IFERROR(VLOOKUP(A289,'Retorno dividendos 2018-2023 an'!A:I,8,FALSE),"")</f>
        <v>-</v>
      </c>
      <c r="E289" s="61">
        <f t="shared" si="8"/>
        <v>0</v>
      </c>
      <c r="F289" s="60" t="str">
        <f>IFERROR(VLOOKUP(A289,'Retorno dividendos 2018-2023 an'!A:I,9,FALSE),"")</f>
        <v>-</v>
      </c>
      <c r="G289" s="61" t="str">
        <f t="shared" si="9"/>
        <v/>
      </c>
    </row>
    <row r="290" spans="1:7" ht="15" customHeight="1">
      <c r="A290" s="59" t="s">
        <v>317</v>
      </c>
      <c r="B290" s="59" t="str">
        <f>IFERROR(VLOOKUP(A290,'Retorno dividendos 2018-2023 an'!A:I,3,FALSE),"")</f>
        <v>Maxi Renda FII</v>
      </c>
      <c r="C290" s="62"/>
      <c r="D290" s="60">
        <f>IFERROR(VLOOKUP(A290,'Retorno dividendos 2018-2023 an'!A:I,8,FALSE),"")</f>
        <v>13.713713713000001</v>
      </c>
      <c r="E290" s="61">
        <f t="shared" si="8"/>
        <v>437518.24819795258</v>
      </c>
      <c r="F290" s="60">
        <f>IFERROR(VLOOKUP(A290,'Retorno dividendos 2018-2023 an'!A:I,9,FALSE),"")</f>
        <v>11.281070755</v>
      </c>
      <c r="G290" s="61">
        <f t="shared" si="9"/>
        <v>531864.40634109825</v>
      </c>
    </row>
    <row r="291" spans="1:7" ht="15" customHeight="1">
      <c r="A291" s="59" t="s">
        <v>318</v>
      </c>
      <c r="B291" s="59" t="str">
        <f>IFERROR(VLOOKUP(A291,'Retorno dividendos 2018-2023 an'!A:I,3,FALSE),"")</f>
        <v>Navi Imobiliário Total Return</v>
      </c>
      <c r="C291" s="62"/>
      <c r="D291" s="60">
        <f>IFERROR(VLOOKUP(A291,'Retorno dividendos 2018-2023 an'!A:I,8,FALSE),"")</f>
        <v>15.866666666</v>
      </c>
      <c r="E291" s="61">
        <f t="shared" si="8"/>
        <v>378151.26052009035</v>
      </c>
      <c r="F291" s="60">
        <f>IFERROR(VLOOKUP(A291,'Retorno dividendos 2018-2023 an'!A:I,9,FALSE),"")</f>
        <v>14.22010989</v>
      </c>
      <c r="G291" s="61">
        <f t="shared" si="9"/>
        <v>421937.66759983881</v>
      </c>
    </row>
    <row r="292" spans="1:7" ht="15" customHeight="1">
      <c r="A292" s="59" t="s">
        <v>319</v>
      </c>
      <c r="B292" s="59" t="str">
        <f>IFERROR(VLOOKUP(A292,'Retorno dividendos 2018-2023 an'!A:I,3,FALSE),"")</f>
        <v>FII Nch Brasil Receb. Imob.</v>
      </c>
      <c r="C292" s="62"/>
      <c r="D292" s="60">
        <f>IFERROR(VLOOKUP(A292,'Retorno dividendos 2018-2023 an'!A:I,8,FALSE),"")</f>
        <v>13.128370445</v>
      </c>
      <c r="E292" s="61">
        <f t="shared" si="8"/>
        <v>457025.49491091841</v>
      </c>
      <c r="F292" s="60">
        <f>IFERROR(VLOOKUP(A292,'Retorno dividendos 2018-2023 an'!A:I,9,FALSE),"")</f>
        <v>13.233482304000001</v>
      </c>
      <c r="G292" s="61">
        <f t="shared" si="9"/>
        <v>453395.39980239508</v>
      </c>
    </row>
    <row r="293" spans="1:7" ht="15" customHeight="1">
      <c r="A293" s="59" t="s">
        <v>320</v>
      </c>
      <c r="B293" s="59" t="str">
        <f>IFERROR(VLOOKUP(A293,'Retorno dividendos 2018-2023 an'!A:I,3,FALSE),"")</f>
        <v>Navi Cred Imob - FII</v>
      </c>
      <c r="C293" s="62"/>
      <c r="D293" s="60" t="str">
        <f>IFERROR(VLOOKUP(A293,'Retorno dividendos 2018-2023 an'!A:I,8,FALSE),"")</f>
        <v>-</v>
      </c>
      <c r="E293" s="61">
        <f t="shared" si="8"/>
        <v>0</v>
      </c>
      <c r="F293" s="60">
        <f>IFERROR(VLOOKUP(A293,'Retorno dividendos 2018-2023 an'!A:I,9,FALSE),"")</f>
        <v>13.136054421000001</v>
      </c>
      <c r="G293" s="61">
        <f t="shared" si="9"/>
        <v>456758.15642237884</v>
      </c>
    </row>
    <row r="294" spans="1:7" ht="15" customHeight="1">
      <c r="A294" s="59" t="s">
        <v>321</v>
      </c>
      <c r="B294" s="59" t="str">
        <f>IFERROR(VLOOKUP(A294,'Retorno dividendos 2018-2023 an'!A:I,3,FALSE),"")</f>
        <v>Newport Logistica FI</v>
      </c>
      <c r="C294" s="62"/>
      <c r="D294" s="60">
        <f>IFERROR(VLOOKUP(A294,'Retorno dividendos 2018-2023 an'!A:I,8,FALSE),"")</f>
        <v>12.546777546</v>
      </c>
      <c r="E294" s="61">
        <f t="shared" si="8"/>
        <v>478210.43913485517</v>
      </c>
      <c r="F294" s="60">
        <f>IFERROR(VLOOKUP(A294,'Retorno dividendos 2018-2023 an'!A:I,9,FALSE),"")</f>
        <v>10.496993279</v>
      </c>
      <c r="G294" s="61">
        <f t="shared" si="9"/>
        <v>571592.24937329791</v>
      </c>
    </row>
    <row r="295" spans="1:7" ht="15" customHeight="1">
      <c r="A295" s="59" t="s">
        <v>322</v>
      </c>
      <c r="B295" s="59" t="str">
        <f>IFERROR(VLOOKUP(A295,'Retorno dividendos 2018-2023 an'!A:I,3,FALSE),"")</f>
        <v>Newport Logistica FI</v>
      </c>
      <c r="C295" s="62"/>
      <c r="D295" s="60" t="str">
        <f>IFERROR(VLOOKUP(A295,'Retorno dividendos 2018-2023 an'!A:I,8,FALSE),"")</f>
        <v>-</v>
      </c>
      <c r="E295" s="61">
        <f t="shared" si="8"/>
        <v>0</v>
      </c>
      <c r="F295" s="60" t="str">
        <f>IFERROR(VLOOKUP(A295,'Retorno dividendos 2018-2023 an'!A:I,9,FALSE),"")</f>
        <v>-</v>
      </c>
      <c r="G295" s="61" t="str">
        <f t="shared" si="9"/>
        <v/>
      </c>
    </row>
    <row r="296" spans="1:7" ht="15" customHeight="1">
      <c r="A296" s="59" t="s">
        <v>323</v>
      </c>
      <c r="B296" s="59" t="str">
        <f>IFERROR(VLOOKUP(A296,'Retorno dividendos 2018-2023 an'!A:I,3,FALSE),"")</f>
        <v>Newport Renda Urbana FII</v>
      </c>
      <c r="C296" s="62"/>
      <c r="D296" s="60">
        <f>IFERROR(VLOOKUP(A296,'Retorno dividendos 2018-2023 an'!A:I,8,FALSE),"")</f>
        <v>4.5221217306000003</v>
      </c>
      <c r="E296" s="61">
        <f t="shared" si="8"/>
        <v>1326810.8108190871</v>
      </c>
      <c r="F296" s="60">
        <f>IFERROR(VLOOKUP(A296,'Retorno dividendos 2018-2023 an'!A:I,9,FALSE),"")</f>
        <v>1.9387755101999999</v>
      </c>
      <c r="G296" s="61">
        <f t="shared" si="9"/>
        <v>3094736.8421117784</v>
      </c>
    </row>
    <row r="297" spans="1:7" ht="15" customHeight="1">
      <c r="A297" s="59" t="s">
        <v>324</v>
      </c>
      <c r="B297" s="59" t="str">
        <f>IFERROR(VLOOKUP(A297,'Retorno dividendos 2018-2023 an'!A:I,3,FALSE),"")</f>
        <v>Hosp Nossa Senhora de Lourdes</v>
      </c>
      <c r="C297" s="62"/>
      <c r="D297" s="60">
        <f>IFERROR(VLOOKUP(A297,'Retorno dividendos 2018-2023 an'!A:I,8,FALSE),"")</f>
        <v>11.191358144000001</v>
      </c>
      <c r="E297" s="61">
        <f t="shared" si="8"/>
        <v>536127.95898384927</v>
      </c>
      <c r="F297" s="60">
        <f>IFERROR(VLOOKUP(A297,'Retorno dividendos 2018-2023 an'!A:I,9,FALSE),"")</f>
        <v>9.6838287420999993</v>
      </c>
      <c r="G297" s="61">
        <f t="shared" si="9"/>
        <v>619589.64370314358</v>
      </c>
    </row>
    <row r="298" spans="1:7" ht="15" customHeight="1">
      <c r="A298" s="59" t="s">
        <v>325</v>
      </c>
      <c r="B298" s="59" t="str">
        <f>IFERROR(VLOOKUP(A298,'Retorno dividendos 2018-2023 an'!A:I,3,FALSE),"")</f>
        <v>FII Novo Horizonte</v>
      </c>
      <c r="C298" s="62"/>
      <c r="D298" s="60">
        <f>IFERROR(VLOOKUP(A298,'Retorno dividendos 2018-2023 an'!A:I,8,FALSE),"")</f>
        <v>10.109803790000001</v>
      </c>
      <c r="E298" s="61">
        <f t="shared" si="8"/>
        <v>593483.3281269843</v>
      </c>
      <c r="F298" s="60">
        <f>IFERROR(VLOOKUP(A298,'Retorno dividendos 2018-2023 an'!A:I,9,FALSE),"")</f>
        <v>9.2734110523000002</v>
      </c>
      <c r="G298" s="61">
        <f t="shared" si="9"/>
        <v>647011.11232547753</v>
      </c>
    </row>
    <row r="299" spans="1:7" ht="15" customHeight="1">
      <c r="A299" s="59" t="s">
        <v>326</v>
      </c>
      <c r="B299" s="59" t="str">
        <f>IFERROR(VLOOKUP(A299,'Retorno dividendos 2018-2023 an'!A:I,3,FALSE),"")</f>
        <v>FII Nova I</v>
      </c>
      <c r="C299" s="62"/>
      <c r="D299" s="60" t="str">
        <f>IFERROR(VLOOKUP(A299,'Retorno dividendos 2018-2023 an'!A:I,8,FALSE),"")</f>
        <v>-</v>
      </c>
      <c r="E299" s="61">
        <f t="shared" si="8"/>
        <v>0</v>
      </c>
      <c r="F299" s="60" t="str">
        <f>IFERROR(VLOOKUP(A299,'Retorno dividendos 2018-2023 an'!A:I,9,FALSE),"")</f>
        <v>-</v>
      </c>
      <c r="G299" s="61" t="str">
        <f t="shared" si="9"/>
        <v/>
      </c>
    </row>
    <row r="300" spans="1:7" ht="15" customHeight="1">
      <c r="A300" s="59" t="s">
        <v>327</v>
      </c>
      <c r="B300" s="59" t="str">
        <f>IFERROR(VLOOKUP(A300,'Retorno dividendos 2018-2023 an'!A:I,3,FALSE),"")</f>
        <v>Opportunity Balassiano FII Classe A</v>
      </c>
      <c r="C300" s="62"/>
      <c r="D300" s="60" t="str">
        <f>IFERROR(VLOOKUP(A300,'Retorno dividendos 2018-2023 an'!A:I,8,FALSE),"")</f>
        <v>-</v>
      </c>
      <c r="E300" s="61">
        <f t="shared" si="8"/>
        <v>0</v>
      </c>
      <c r="F300" s="60" t="str">
        <f>IFERROR(VLOOKUP(A300,'Retorno dividendos 2018-2023 an'!A:I,9,FALSE),"")</f>
        <v>-</v>
      </c>
      <c r="G300" s="61" t="str">
        <f t="shared" si="9"/>
        <v/>
      </c>
    </row>
    <row r="301" spans="1:7" ht="15" customHeight="1">
      <c r="A301" s="59" t="s">
        <v>328</v>
      </c>
      <c r="B301" s="59" t="str">
        <f>IFERROR(VLOOKUP(A301,'Retorno dividendos 2018-2023 an'!A:I,3,FALSE),"")</f>
        <v>Opportunity Balassiano FII Classe B</v>
      </c>
      <c r="C301" s="62"/>
      <c r="D301" s="60" t="str">
        <f>IFERROR(VLOOKUP(A301,'Retorno dividendos 2018-2023 an'!A:I,8,FALSE),"")</f>
        <v>-</v>
      </c>
      <c r="E301" s="61">
        <f t="shared" si="8"/>
        <v>0</v>
      </c>
      <c r="F301" s="60" t="str">
        <f>IFERROR(VLOOKUP(A301,'Retorno dividendos 2018-2023 an'!A:I,9,FALSE),"")</f>
        <v>-</v>
      </c>
      <c r="G301" s="61" t="str">
        <f t="shared" si="9"/>
        <v/>
      </c>
    </row>
    <row r="302" spans="1:7" ht="15" customHeight="1">
      <c r="A302" s="59" t="s">
        <v>329</v>
      </c>
      <c r="B302" s="59" t="str">
        <f>IFERROR(VLOOKUP(A302,'Retorno dividendos 2018-2023 an'!A:I,3,FALSE),"")</f>
        <v>Opportunity Balassiano FII Classe C</v>
      </c>
      <c r="C302" s="62"/>
      <c r="D302" s="60" t="str">
        <f>IFERROR(VLOOKUP(A302,'Retorno dividendos 2018-2023 an'!A:I,8,FALSE),"")</f>
        <v>-</v>
      </c>
      <c r="E302" s="61">
        <f t="shared" si="8"/>
        <v>0</v>
      </c>
      <c r="F302" s="60" t="str">
        <f>IFERROR(VLOOKUP(A302,'Retorno dividendos 2018-2023 an'!A:I,9,FALSE),"")</f>
        <v>-</v>
      </c>
      <c r="G302" s="61" t="str">
        <f t="shared" si="9"/>
        <v/>
      </c>
    </row>
    <row r="303" spans="1:7" ht="15" customHeight="1">
      <c r="A303" s="59" t="s">
        <v>330</v>
      </c>
      <c r="B303" s="59" t="str">
        <f>IFERROR(VLOOKUP(A303,'Retorno dividendos 2018-2023 an'!A:I,3,FALSE),"")</f>
        <v>Octo FI Imobiliário Responsabilidade Limitada</v>
      </c>
      <c r="C303" s="62"/>
      <c r="D303" s="60" t="str">
        <f>IFERROR(VLOOKUP(A303,'Retorno dividendos 2018-2023 an'!A:I,8,FALSE),"")</f>
        <v>-</v>
      </c>
      <c r="E303" s="61">
        <f t="shared" si="8"/>
        <v>0</v>
      </c>
      <c r="F303" s="60">
        <f>IFERROR(VLOOKUP(A303,'Retorno dividendos 2018-2023 an'!A:I,9,FALSE),"")</f>
        <v>9.0951677812000007</v>
      </c>
      <c r="G303" s="61">
        <f t="shared" si="9"/>
        <v>659690.96385469544</v>
      </c>
    </row>
    <row r="304" spans="1:7" ht="15" customHeight="1">
      <c r="A304" s="59" t="s">
        <v>331</v>
      </c>
      <c r="B304" s="59" t="str">
        <f>IFERROR(VLOOKUP(A304,'Retorno dividendos 2018-2023 an'!A:I,3,FALSE),"")</f>
        <v>Órama High Yield FII</v>
      </c>
      <c r="C304" s="62"/>
      <c r="D304" s="60" t="str">
        <f>IFERROR(VLOOKUP(A304,'Retorno dividendos 2018-2023 an'!A:I,8,FALSE),"")</f>
        <v>-</v>
      </c>
      <c r="E304" s="61">
        <f t="shared" si="8"/>
        <v>0</v>
      </c>
      <c r="F304" s="60">
        <f>IFERROR(VLOOKUP(A304,'Retorno dividendos 2018-2023 an'!A:I,9,FALSE),"")</f>
        <v>1.0011123471000001</v>
      </c>
      <c r="G304" s="61">
        <f t="shared" si="9"/>
        <v>5993333.3330476498</v>
      </c>
    </row>
    <row r="305" spans="1:7" ht="15" customHeight="1">
      <c r="A305" s="59" t="s">
        <v>332</v>
      </c>
      <c r="B305" s="59" t="str">
        <f>IFERROR(VLOOKUP(A305,'Retorno dividendos 2018-2023 an'!A:I,3,FALSE),"")</f>
        <v>FII Patrimonial IV</v>
      </c>
      <c r="C305" s="62"/>
      <c r="D305" s="60" t="str">
        <f>IFERROR(VLOOKUP(A305,'Retorno dividendos 2018-2023 an'!A:I,8,FALSE),"")</f>
        <v>-</v>
      </c>
      <c r="E305" s="61">
        <f t="shared" si="8"/>
        <v>0</v>
      </c>
      <c r="F305" s="60" t="str">
        <f>IFERROR(VLOOKUP(A305,'Retorno dividendos 2018-2023 an'!A:I,9,FALSE),"")</f>
        <v>-</v>
      </c>
      <c r="G305" s="61" t="str">
        <f t="shared" si="9"/>
        <v/>
      </c>
    </row>
    <row r="306" spans="1:7" ht="15" customHeight="1">
      <c r="A306" s="59" t="s">
        <v>333</v>
      </c>
      <c r="B306" s="59" t="str">
        <f>IFERROR(VLOOKUP(A306,'Retorno dividendos 2018-2023 an'!A:I,3,FALSE),"")</f>
        <v>Ourinvest Fof FII</v>
      </c>
      <c r="C306" s="62"/>
      <c r="D306" s="60">
        <f>IFERROR(VLOOKUP(A306,'Retorno dividendos 2018-2023 an'!A:I,8,FALSE),"")</f>
        <v>13.551776234</v>
      </c>
      <c r="E306" s="61">
        <f t="shared" si="8"/>
        <v>442746.3895800332</v>
      </c>
      <c r="F306" s="60">
        <f>IFERROR(VLOOKUP(A306,'Retorno dividendos 2018-2023 an'!A:I,9,FALSE),"")</f>
        <v>6.4316102877999999</v>
      </c>
      <c r="G306" s="61">
        <f t="shared" si="9"/>
        <v>932892.34445396787</v>
      </c>
    </row>
    <row r="307" spans="1:7" ht="15" customHeight="1">
      <c r="A307" s="59" t="s">
        <v>334</v>
      </c>
      <c r="B307" s="59" t="str">
        <f>IFERROR(VLOOKUP(A307,'Retorno dividendos 2018-2023 an'!A:I,3,FALSE),"")</f>
        <v>Ourinvest Jpp - FII</v>
      </c>
      <c r="C307" s="62"/>
      <c r="D307" s="60">
        <f>IFERROR(VLOOKUP(A307,'Retorno dividendos 2018-2023 an'!A:I,8,FALSE),"")</f>
        <v>14.388120839000001</v>
      </c>
      <c r="E307" s="61">
        <f t="shared" si="8"/>
        <v>417010.67617784964</v>
      </c>
      <c r="F307" s="60">
        <f>IFERROR(VLOOKUP(A307,'Retorno dividendos 2018-2023 an'!A:I,9,FALSE),"")</f>
        <v>10.840413552999999</v>
      </c>
      <c r="G307" s="61">
        <f t="shared" si="9"/>
        <v>553484.4192673394</v>
      </c>
    </row>
    <row r="308" spans="1:7" ht="15" customHeight="1">
      <c r="A308" s="59" t="s">
        <v>335</v>
      </c>
      <c r="B308" s="59" t="str">
        <f>IFERROR(VLOOKUP(A308,'Retorno dividendos 2018-2023 an'!A:I,3,FALSE),"")</f>
        <v>FII Ourinvest Logistica</v>
      </c>
      <c r="C308" s="62"/>
      <c r="D308" s="60">
        <f>IFERROR(VLOOKUP(A308,'Retorno dividendos 2018-2023 an'!A:I,8,FALSE),"")</f>
        <v>11.224018647999999</v>
      </c>
      <c r="E308" s="61">
        <f t="shared" si="8"/>
        <v>534567.89303082065</v>
      </c>
      <c r="F308" s="60">
        <f>IFERROR(VLOOKUP(A308,'Retorno dividendos 2018-2023 an'!A:I,9,FALSE),"")</f>
        <v>0.92793071821999995</v>
      </c>
      <c r="G308" s="61">
        <f t="shared" si="9"/>
        <v>6465999.9741246644</v>
      </c>
    </row>
    <row r="309" spans="1:7" ht="15" customHeight="1">
      <c r="A309" s="59" t="s">
        <v>336</v>
      </c>
      <c r="B309" s="59" t="str">
        <f>IFERROR(VLOOKUP(A309,'Retorno dividendos 2018-2023 an'!A:I,3,FALSE),"")</f>
        <v>FII Panamby</v>
      </c>
      <c r="C309" s="62"/>
      <c r="D309" s="60">
        <f>IFERROR(VLOOKUP(A309,'Retorno dividendos 2018-2023 an'!A:I,8,FALSE),"")</f>
        <v>0</v>
      </c>
      <c r="E309" s="61">
        <f t="shared" si="8"/>
        <v>0</v>
      </c>
      <c r="F309" s="60">
        <f>IFERROR(VLOOKUP(A309,'Retorno dividendos 2018-2023 an'!A:I,9,FALSE),"")</f>
        <v>0</v>
      </c>
      <c r="G309" s="61" t="str">
        <f t="shared" si="9"/>
        <v/>
      </c>
    </row>
    <row r="310" spans="1:7" ht="15" customHeight="1">
      <c r="A310" s="59" t="s">
        <v>337</v>
      </c>
      <c r="B310" s="59" t="str">
        <f>IFERROR(VLOOKUP(A310,'Retorno dividendos 2018-2023 an'!A:I,3,FALSE),"")</f>
        <v>Patagônia Capital Multiestratégia Classe de Invest</v>
      </c>
      <c r="C310" s="62"/>
      <c r="D310" s="60" t="str">
        <f>IFERROR(VLOOKUP(A310,'Retorno dividendos 2018-2023 an'!A:I,8,FALSE),"")</f>
        <v>-</v>
      </c>
      <c r="E310" s="61">
        <f t="shared" si="8"/>
        <v>0</v>
      </c>
      <c r="F310" s="60" t="str">
        <f>IFERROR(VLOOKUP(A310,'Retorno dividendos 2018-2023 an'!A:I,9,FALSE),"")</f>
        <v>-</v>
      </c>
      <c r="G310" s="61" t="str">
        <f t="shared" si="9"/>
        <v/>
      </c>
    </row>
    <row r="311" spans="1:7" ht="15" customHeight="1">
      <c r="A311" s="59" t="s">
        <v>338</v>
      </c>
      <c r="B311" s="59" t="str">
        <f>IFERROR(VLOOKUP(A311,'Retorno dividendos 2018-2023 an'!A:I,3,FALSE),"")</f>
        <v>Pátria Edifícios Corp FII</v>
      </c>
      <c r="C311" s="62"/>
      <c r="D311" s="60">
        <f>IFERROR(VLOOKUP(A311,'Retorno dividendos 2018-2023 an'!A:I,8,FALSE),"")</f>
        <v>9.2669228496000002</v>
      </c>
      <c r="E311" s="61">
        <f t="shared" si="8"/>
        <v>647464.11482847144</v>
      </c>
      <c r="F311" s="60">
        <f>IFERROR(VLOOKUP(A311,'Retorno dividendos 2018-2023 an'!A:I,9,FALSE),"")</f>
        <v>8.2037533511999996</v>
      </c>
      <c r="G311" s="61">
        <f t="shared" si="9"/>
        <v>731372.54902018153</v>
      </c>
    </row>
    <row r="312" spans="1:7" ht="15" customHeight="1">
      <c r="A312" s="59" t="s">
        <v>339</v>
      </c>
      <c r="B312" s="59" t="str">
        <f>IFERROR(VLOOKUP(A312,'Retorno dividendos 2018-2023 an'!A:I,3,FALSE),"")</f>
        <v>Pátria Logística Fundo de Inve</v>
      </c>
      <c r="C312" s="62"/>
      <c r="D312" s="60">
        <f>IFERROR(VLOOKUP(A312,'Retorno dividendos 2018-2023 an'!A:I,8,FALSE),"")</f>
        <v>10.179211469</v>
      </c>
      <c r="E312" s="61">
        <f t="shared" si="8"/>
        <v>589436.61974923452</v>
      </c>
      <c r="F312" s="60">
        <f>IFERROR(VLOOKUP(A312,'Retorno dividendos 2018-2023 an'!A:I,9,FALSE),"")</f>
        <v>10.219298244999999</v>
      </c>
      <c r="G312" s="61">
        <f t="shared" si="9"/>
        <v>587124.46355459117</v>
      </c>
    </row>
    <row r="313" spans="1:7" ht="15" customHeight="1">
      <c r="A313" s="59" t="s">
        <v>340</v>
      </c>
      <c r="B313" s="59" t="str">
        <f>IFERROR(VLOOKUP(A313,'Retorno dividendos 2018-2023 an'!A:I,3,FALSE),"")</f>
        <v>Prologis Brazil Log Vent FII</v>
      </c>
      <c r="C313" s="62"/>
      <c r="D313" s="60" t="str">
        <f>IFERROR(VLOOKUP(A313,'Retorno dividendos 2018-2023 an'!A:I,8,FALSE),"")</f>
        <v>-</v>
      </c>
      <c r="E313" s="61">
        <f t="shared" si="8"/>
        <v>0</v>
      </c>
      <c r="F313" s="60" t="str">
        <f>IFERROR(VLOOKUP(A313,'Retorno dividendos 2018-2023 an'!A:I,9,FALSE),"")</f>
        <v>-</v>
      </c>
      <c r="G313" s="61" t="str">
        <f t="shared" si="9"/>
        <v/>
      </c>
    </row>
    <row r="314" spans="1:7" ht="15" customHeight="1">
      <c r="A314" s="59" t="s">
        <v>341</v>
      </c>
      <c r="B314" s="59" t="str">
        <f>IFERROR(VLOOKUP(A314,'Retorno dividendos 2018-2023 an'!A:I,3,FALSE),"")</f>
        <v>Performa Real Estate FII</v>
      </c>
      <c r="C314" s="62"/>
      <c r="D314" s="60">
        <f>IFERROR(VLOOKUP(A314,'Retorno dividendos 2018-2023 an'!A:I,8,FALSE),"")</f>
        <v>14.648078348</v>
      </c>
      <c r="E314" s="61">
        <f t="shared" si="8"/>
        <v>409610.04286403337</v>
      </c>
      <c r="F314" s="60">
        <f>IFERROR(VLOOKUP(A314,'Retorno dividendos 2018-2023 an'!A:I,9,FALSE),"")</f>
        <v>12.324455287999999</v>
      </c>
      <c r="G314" s="61">
        <f t="shared" si="9"/>
        <v>486836.93192039436</v>
      </c>
    </row>
    <row r="315" spans="1:7" ht="15" customHeight="1">
      <c r="A315" s="59" t="s">
        <v>342</v>
      </c>
      <c r="B315" s="59" t="str">
        <f>IFERROR(VLOOKUP(A315,'Retorno dividendos 2018-2023 an'!A:I,3,FALSE),"")</f>
        <v>Plural Recebiveis Imobiliarios Fundo de</v>
      </c>
      <c r="C315" s="62"/>
      <c r="D315" s="60">
        <f>IFERROR(VLOOKUP(A315,'Retorno dividendos 2018-2023 an'!A:I,8,FALSE),"")</f>
        <v>13.869047619</v>
      </c>
      <c r="E315" s="61">
        <f t="shared" si="8"/>
        <v>432618.02575255837</v>
      </c>
      <c r="F315" s="60">
        <f>IFERROR(VLOOKUP(A315,'Retorno dividendos 2018-2023 an'!A:I,9,FALSE),"")</f>
        <v>10.529883629</v>
      </c>
      <c r="G315" s="61">
        <f t="shared" si="9"/>
        <v>569806.86695108388</v>
      </c>
    </row>
    <row r="316" spans="1:7" ht="15" customHeight="1">
      <c r="A316" s="59" t="s">
        <v>343</v>
      </c>
      <c r="B316" s="59" t="str">
        <f>IFERROR(VLOOKUP(A316,'Retorno dividendos 2018-2023 an'!A:I,3,FALSE),"")</f>
        <v>Polo FII - Recebiveis Imobiliarios I</v>
      </c>
      <c r="C316" s="62"/>
      <c r="D316" s="60">
        <f>IFERROR(VLOOKUP(A316,'Retorno dividendos 2018-2023 an'!A:I,8,FALSE),"")</f>
        <v>4.8132052214999996</v>
      </c>
      <c r="E316" s="61">
        <f t="shared" si="8"/>
        <v>1246570.5748840156</v>
      </c>
      <c r="F316" s="60">
        <f>IFERROR(VLOOKUP(A316,'Retorno dividendos 2018-2023 an'!A:I,9,FALSE),"")</f>
        <v>30.189243368</v>
      </c>
      <c r="G316" s="61">
        <f t="shared" si="9"/>
        <v>198746.28611460599</v>
      </c>
    </row>
    <row r="317" spans="1:7" ht="15" customHeight="1">
      <c r="A317" s="59" t="s">
        <v>344</v>
      </c>
      <c r="B317" s="59" t="str">
        <f>IFERROR(VLOOKUP(A317,'Retorno dividendos 2018-2023 an'!A:I,3,FALSE),"")</f>
        <v>Speciale Real Estate Fof FII</v>
      </c>
      <c r="C317" s="62"/>
      <c r="D317" s="60" t="str">
        <f>IFERROR(VLOOKUP(A317,'Retorno dividendos 2018-2023 an'!A:I,8,FALSE),"")</f>
        <v>-</v>
      </c>
      <c r="E317" s="61">
        <f t="shared" si="8"/>
        <v>0</v>
      </c>
      <c r="F317" s="60" t="str">
        <f>IFERROR(VLOOKUP(A317,'Retorno dividendos 2018-2023 an'!A:I,9,FALSE),"")</f>
        <v>-</v>
      </c>
      <c r="G317" s="61" t="str">
        <f t="shared" si="9"/>
        <v/>
      </c>
    </row>
    <row r="318" spans="1:7" ht="15" customHeight="1">
      <c r="A318" s="59" t="s">
        <v>345</v>
      </c>
      <c r="B318" s="59" t="str">
        <f>IFERROR(VLOOKUP(A318,'Retorno dividendos 2018-2023 an'!A:I,3,FALSE),"")</f>
        <v>Speciale Real Estate Fof FII</v>
      </c>
      <c r="C318" s="62"/>
      <c r="D318" s="60" t="str">
        <f>IFERROR(VLOOKUP(A318,'Retorno dividendos 2018-2023 an'!A:I,8,FALSE),"")</f>
        <v>-</v>
      </c>
      <c r="E318" s="61">
        <f t="shared" si="8"/>
        <v>0</v>
      </c>
      <c r="F318" s="60" t="str">
        <f>IFERROR(VLOOKUP(A318,'Retorno dividendos 2018-2023 an'!A:I,9,FALSE),"")</f>
        <v>-</v>
      </c>
      <c r="G318" s="61" t="str">
        <f t="shared" si="9"/>
        <v/>
      </c>
    </row>
    <row r="319" spans="1:7" ht="15" customHeight="1">
      <c r="A319" s="59" t="s">
        <v>346</v>
      </c>
      <c r="B319" s="59" t="str">
        <f>IFERROR(VLOOKUP(A319,'Retorno dividendos 2018-2023 an'!A:I,3,FALSE),"")</f>
        <v>Paramis Hedge Fund FII</v>
      </c>
      <c r="C319" s="62"/>
      <c r="D319" s="60" t="str">
        <f>IFERROR(VLOOKUP(A319,'Retorno dividendos 2018-2023 an'!A:I,8,FALSE),"")</f>
        <v>-</v>
      </c>
      <c r="E319" s="61">
        <f t="shared" si="8"/>
        <v>0</v>
      </c>
      <c r="F319" s="60" t="str">
        <f>IFERROR(VLOOKUP(A319,'Retorno dividendos 2018-2023 an'!A:I,9,FALSE),"")</f>
        <v>-</v>
      </c>
      <c r="G319" s="61" t="str">
        <f t="shared" si="9"/>
        <v/>
      </c>
    </row>
    <row r="320" spans="1:7" ht="15" customHeight="1">
      <c r="A320" s="59" t="s">
        <v>347</v>
      </c>
      <c r="B320" s="59" t="str">
        <f>IFERROR(VLOOKUP(A320,'Retorno dividendos 2018-2023 an'!A:I,3,FALSE),"")</f>
        <v>Paramis Hedge Fund FII</v>
      </c>
      <c r="C320" s="62"/>
      <c r="D320" s="60" t="str">
        <f>IFERROR(VLOOKUP(A320,'Retorno dividendos 2018-2023 an'!A:I,8,FALSE),"")</f>
        <v>-</v>
      </c>
      <c r="E320" s="61">
        <f t="shared" si="8"/>
        <v>0</v>
      </c>
      <c r="F320" s="60" t="str">
        <f>IFERROR(VLOOKUP(A320,'Retorno dividendos 2018-2023 an'!A:I,9,FALSE),"")</f>
        <v>-</v>
      </c>
      <c r="G320" s="61" t="str">
        <f t="shared" si="9"/>
        <v/>
      </c>
    </row>
    <row r="321" spans="1:7" ht="15" customHeight="1">
      <c r="A321" s="59" t="s">
        <v>348</v>
      </c>
      <c r="B321" s="59" t="str">
        <f>IFERROR(VLOOKUP(A321,'Retorno dividendos 2018-2023 an'!A:I,3,FALSE),"")</f>
        <v>Panorama Cred Residencial FII</v>
      </c>
      <c r="C321" s="62"/>
      <c r="D321" s="60" t="str">
        <f>IFERROR(VLOOKUP(A321,'Retorno dividendos 2018-2023 an'!A:I,8,FALSE),"")</f>
        <v>-</v>
      </c>
      <c r="E321" s="61">
        <f t="shared" si="8"/>
        <v>0</v>
      </c>
      <c r="F321" s="60">
        <f>IFERROR(VLOOKUP(A321,'Retorno dividendos 2018-2023 an'!A:I,9,FALSE),"")</f>
        <v>12.58112798</v>
      </c>
      <c r="G321" s="61">
        <f t="shared" si="9"/>
        <v>476904.77432056132</v>
      </c>
    </row>
    <row r="322" spans="1:7" ht="15" customHeight="1">
      <c r="A322" s="59" t="s">
        <v>349</v>
      </c>
      <c r="B322" s="59" t="str">
        <f>IFERROR(VLOOKUP(A322,'Retorno dividendos 2018-2023 an'!A:I,3,FALSE),"")</f>
        <v>Panorama Desenvolvimento Logístico - FI Imobiliári</v>
      </c>
      <c r="C322" s="62"/>
      <c r="D322" s="60" t="str">
        <f>IFERROR(VLOOKUP(A322,'Retorno dividendos 2018-2023 an'!A:I,8,FALSE),"")</f>
        <v>-</v>
      </c>
      <c r="E322" s="61">
        <f t="shared" si="8"/>
        <v>0</v>
      </c>
      <c r="F322" s="60">
        <f>IFERROR(VLOOKUP(A322,'Retorno dividendos 2018-2023 an'!A:I,9,FALSE),"")</f>
        <v>0.26299755513</v>
      </c>
      <c r="G322" s="61">
        <f t="shared" si="9"/>
        <v>22813900.292853266</v>
      </c>
    </row>
    <row r="323" spans="1:7" ht="15" customHeight="1">
      <c r="A323" s="59" t="s">
        <v>350</v>
      </c>
      <c r="B323" s="59" t="str">
        <f>IFERROR(VLOOKUP(A323,'Retorno dividendos 2018-2023 an'!A:I,3,FALSE),"")</f>
        <v>Panorama Properties FII</v>
      </c>
      <c r="C323" s="62"/>
      <c r="D323" s="60">
        <f>IFERROR(VLOOKUP(A323,'Retorno dividendos 2018-2023 an'!A:I,8,FALSE),"")</f>
        <v>0</v>
      </c>
      <c r="E323" s="61">
        <f t="shared" si="8"/>
        <v>0</v>
      </c>
      <c r="F323" s="60">
        <f>IFERROR(VLOOKUP(A323,'Retorno dividendos 2018-2023 an'!A:I,9,FALSE),"")</f>
        <v>1.1603773584999999</v>
      </c>
      <c r="G323" s="61">
        <f t="shared" si="9"/>
        <v>5170731.7072750349</v>
      </c>
    </row>
    <row r="324" spans="1:7" ht="15" customHeight="1">
      <c r="A324" s="59" t="s">
        <v>351</v>
      </c>
      <c r="B324" s="59" t="str">
        <f>IFERROR(VLOOKUP(A324,'Retorno dividendos 2018-2023 an'!A:I,3,FALSE),"")</f>
        <v>Panorama Real Estate Crédito FI Imobiliário Respon</v>
      </c>
      <c r="C324" s="62"/>
      <c r="D324" s="60" t="str">
        <f>IFERROR(VLOOKUP(A324,'Retorno dividendos 2018-2023 an'!A:I,8,FALSE),"")</f>
        <v>-</v>
      </c>
      <c r="E324" s="61">
        <f t="shared" si="8"/>
        <v>0</v>
      </c>
      <c r="F324" s="60" t="str">
        <f>IFERROR(VLOOKUP(A324,'Retorno dividendos 2018-2023 an'!A:I,9,FALSE),"")</f>
        <v>-</v>
      </c>
      <c r="G324" s="61" t="str">
        <f t="shared" si="9"/>
        <v/>
      </c>
    </row>
    <row r="325" spans="1:7" ht="15" customHeight="1">
      <c r="A325" s="59" t="s">
        <v>352</v>
      </c>
      <c r="B325" s="59" t="str">
        <f>IFERROR(VLOOKUP(A325,'Retorno dividendos 2018-2023 an'!A:I,3,FALSE),"")</f>
        <v>Polo Crédito Imobiliário FII</v>
      </c>
      <c r="C325" s="62"/>
      <c r="D325" s="60">
        <f>IFERROR(VLOOKUP(A325,'Retorno dividendos 2018-2023 an'!A:I,8,FALSE),"")</f>
        <v>13.621705771</v>
      </c>
      <c r="E325" s="61">
        <f t="shared" si="8"/>
        <v>440473.46939277829</v>
      </c>
      <c r="F325" s="60">
        <f>IFERROR(VLOOKUP(A325,'Retorno dividendos 2018-2023 an'!A:I,9,FALSE),"")</f>
        <v>12.348290836</v>
      </c>
      <c r="G325" s="61">
        <f t="shared" si="9"/>
        <v>485897.20469716348</v>
      </c>
    </row>
    <row r="326" spans="1:7" ht="15" customHeight="1">
      <c r="A326" s="59" t="s">
        <v>353</v>
      </c>
      <c r="B326" s="59" t="str">
        <f>IFERROR(VLOOKUP(A326,'Retorno dividendos 2018-2023 an'!A:I,3,FALSE),"")</f>
        <v>Parque Anhanguera FII</v>
      </c>
      <c r="C326" s="62"/>
      <c r="D326" s="60">
        <f>IFERROR(VLOOKUP(A326,'Retorno dividendos 2018-2023 an'!A:I,8,FALSE),"")</f>
        <v>9.6381160211000001</v>
      </c>
      <c r="E326" s="61">
        <f t="shared" ref="E326:E389" si="10">IFERROR(($D$1*12)/(D326/100),0)</f>
        <v>622528.30188645294</v>
      </c>
      <c r="F326" s="60">
        <f>IFERROR(VLOOKUP(A326,'Retorno dividendos 2018-2023 an'!A:I,9,FALSE),"")</f>
        <v>9.3188749576000003</v>
      </c>
      <c r="G326" s="61">
        <f t="shared" ref="G326:G389" si="11">IFERROR(($D$1*12)/(F326/100),"")</f>
        <v>643854.54545741121</v>
      </c>
    </row>
    <row r="327" spans="1:7" ht="15" customHeight="1">
      <c r="A327" s="59" t="s">
        <v>354</v>
      </c>
      <c r="B327" s="59" t="str">
        <f>IFERROR(VLOOKUP(A327,'Retorno dividendos 2018-2023 an'!A:I,3,FALSE),"")</f>
        <v>Parque Dom Pedro Shopping Center FII</v>
      </c>
      <c r="C327" s="62"/>
      <c r="D327" s="60">
        <f>IFERROR(VLOOKUP(A327,'Retorno dividendos 2018-2023 an'!A:I,8,FALSE),"")</f>
        <v>9.5732430294000004</v>
      </c>
      <c r="E327" s="61">
        <f t="shared" si="10"/>
        <v>626746.85909191298</v>
      </c>
      <c r="F327" s="60">
        <f>IFERROR(VLOOKUP(A327,'Retorno dividendos 2018-2023 an'!A:I,9,FALSE),"")</f>
        <v>26.308756090999999</v>
      </c>
      <c r="G327" s="61">
        <f t="shared" si="11"/>
        <v>228060.95351853402</v>
      </c>
    </row>
    <row r="328" spans="1:7" ht="15" customHeight="1">
      <c r="A328" s="59" t="s">
        <v>355</v>
      </c>
      <c r="B328" s="59" t="str">
        <f>IFERROR(VLOOKUP(A328,'Retorno dividendos 2018-2023 an'!A:I,3,FALSE),"")</f>
        <v>Personale I FII</v>
      </c>
      <c r="C328" s="62"/>
      <c r="D328" s="60">
        <f>IFERROR(VLOOKUP(A328,'Retorno dividendos 2018-2023 an'!A:I,8,FALSE),"")</f>
        <v>7.7682330317000003</v>
      </c>
      <c r="E328" s="61">
        <f t="shared" si="10"/>
        <v>772376.41758629889</v>
      </c>
      <c r="F328" s="60">
        <f>IFERROR(VLOOKUP(A328,'Retorno dividendos 2018-2023 an'!A:I,9,FALSE),"")</f>
        <v>14.840686666</v>
      </c>
      <c r="G328" s="61">
        <f t="shared" si="11"/>
        <v>404293.96125894866</v>
      </c>
    </row>
    <row r="329" spans="1:7" ht="15" customHeight="1">
      <c r="A329" s="59" t="s">
        <v>356</v>
      </c>
      <c r="B329" s="59" t="str">
        <f>IFERROR(VLOOKUP(A329,'Retorno dividendos 2018-2023 an'!A:I,3,FALSE),"")</f>
        <v>Presidente Vargas FII</v>
      </c>
      <c r="C329" s="62"/>
      <c r="D329" s="60">
        <f>IFERROR(VLOOKUP(A329,'Retorno dividendos 2018-2023 an'!A:I,8,FALSE),"")</f>
        <v>0</v>
      </c>
      <c r="E329" s="61">
        <f t="shared" si="10"/>
        <v>0</v>
      </c>
      <c r="F329" s="60">
        <f>IFERROR(VLOOKUP(A329,'Retorno dividendos 2018-2023 an'!A:I,9,FALSE),"")</f>
        <v>0</v>
      </c>
      <c r="G329" s="61" t="str">
        <f t="shared" si="11"/>
        <v/>
      </c>
    </row>
    <row r="330" spans="1:7" ht="15" customHeight="1">
      <c r="A330" s="59" t="s">
        <v>357</v>
      </c>
      <c r="B330" s="59" t="str">
        <f>IFERROR(VLOOKUP(A330,'Retorno dividendos 2018-2023 an'!A:I,3,FALSE),"")</f>
        <v>Presidente Vargas FII</v>
      </c>
      <c r="C330" s="62"/>
      <c r="D330" s="60" t="str">
        <f>IFERROR(VLOOKUP(A330,'Retorno dividendos 2018-2023 an'!A:I,8,FALSE),"")</f>
        <v>-</v>
      </c>
      <c r="E330" s="61">
        <f t="shared" si="10"/>
        <v>0</v>
      </c>
      <c r="F330" s="60" t="str">
        <f>IFERROR(VLOOKUP(A330,'Retorno dividendos 2018-2023 an'!A:I,9,FALSE),"")</f>
        <v>-</v>
      </c>
      <c r="G330" s="61" t="str">
        <f t="shared" si="11"/>
        <v/>
      </c>
    </row>
    <row r="331" spans="1:7" ht="15" customHeight="1">
      <c r="A331" s="59" t="s">
        <v>358</v>
      </c>
      <c r="B331" s="59" t="str">
        <f>IFERROR(VLOOKUP(A331,'Retorno dividendos 2018-2023 an'!A:I,3,FALSE),"")</f>
        <v>FI Imobiliário Rbr Crédito Pulv</v>
      </c>
      <c r="C331" s="62"/>
      <c r="D331" s="60" t="str">
        <f>IFERROR(VLOOKUP(A331,'Retorno dividendos 2018-2023 an'!A:I,8,FALSE),"")</f>
        <v>-</v>
      </c>
      <c r="E331" s="61">
        <f t="shared" si="10"/>
        <v>0</v>
      </c>
      <c r="F331" s="60" t="str">
        <f>IFERROR(VLOOKUP(A331,'Retorno dividendos 2018-2023 an'!A:I,9,FALSE),"")</f>
        <v>-</v>
      </c>
      <c r="G331" s="61" t="str">
        <f t="shared" si="11"/>
        <v/>
      </c>
    </row>
    <row r="332" spans="1:7" ht="15" customHeight="1">
      <c r="A332" s="59" t="s">
        <v>359</v>
      </c>
      <c r="B332" s="59" t="str">
        <f>IFERROR(VLOOKUP(A332,'Retorno dividendos 2018-2023 an'!A:I,3,FALSE),"")</f>
        <v>FII Vbi Prime Properties</v>
      </c>
      <c r="C332" s="62"/>
      <c r="D332" s="60">
        <f>IFERROR(VLOOKUP(A332,'Retorno dividendos 2018-2023 an'!A:I,8,FALSE),"")</f>
        <v>8.2850397080999993</v>
      </c>
      <c r="E332" s="61">
        <f t="shared" si="10"/>
        <v>724196.89119099884</v>
      </c>
      <c r="F332" s="60">
        <f>IFERROR(VLOOKUP(A332,'Retorno dividendos 2018-2023 an'!A:I,9,FALSE),"")</f>
        <v>7.4139108379999996</v>
      </c>
      <c r="G332" s="61">
        <f t="shared" si="11"/>
        <v>809289.47368061135</v>
      </c>
    </row>
    <row r="333" spans="1:7" ht="15" customHeight="1">
      <c r="A333" s="59" t="s">
        <v>360</v>
      </c>
      <c r="B333" s="59" t="str">
        <f>IFERROR(VLOOKUP(A333,'Retorno dividendos 2018-2023 an'!A:I,3,FALSE),"")</f>
        <v>Vbi Agro FII</v>
      </c>
      <c r="C333" s="62"/>
      <c r="D333" s="60">
        <f>IFERROR(VLOOKUP(A333,'Retorno dividendos 2018-2023 an'!A:I,8,FALSE),"")</f>
        <v>12.009291521</v>
      </c>
      <c r="E333" s="61">
        <f t="shared" si="10"/>
        <v>499613.1528248876</v>
      </c>
      <c r="F333" s="60">
        <f>IFERROR(VLOOKUP(A333,'Retorno dividendos 2018-2023 an'!A:I,9,FALSE),"")</f>
        <v>10.522954091000001</v>
      </c>
      <c r="G333" s="61">
        <f t="shared" si="11"/>
        <v>570182.0941261769</v>
      </c>
    </row>
    <row r="334" spans="1:7" ht="15" customHeight="1">
      <c r="A334" s="59" t="s">
        <v>361</v>
      </c>
      <c r="B334" s="59" t="str">
        <f>IFERROR(VLOOKUP(A334,'Retorno dividendos 2018-2023 an'!A:I,3,FALSE),"")</f>
        <v>Rb Capital Desenv Residencial</v>
      </c>
      <c r="C334" s="62"/>
      <c r="D334" s="60">
        <f>IFERROR(VLOOKUP(A334,'Retorno dividendos 2018-2023 an'!A:I,8,FALSE),"")</f>
        <v>0</v>
      </c>
      <c r="E334" s="61">
        <f t="shared" si="10"/>
        <v>0</v>
      </c>
      <c r="F334" s="60">
        <f>IFERROR(VLOOKUP(A334,'Retorno dividendos 2018-2023 an'!A:I,9,FALSE),"")</f>
        <v>0</v>
      </c>
      <c r="G334" s="61" t="str">
        <f t="shared" si="11"/>
        <v/>
      </c>
    </row>
    <row r="335" spans="1:7" ht="15" customHeight="1">
      <c r="A335" s="59" t="s">
        <v>362</v>
      </c>
      <c r="B335" s="59" t="str">
        <f>IFERROR(VLOOKUP(A335,'Retorno dividendos 2018-2023 an'!A:I,3,FALSE),"")</f>
        <v>Rio Bravo Renda Educacional</v>
      </c>
      <c r="C335" s="62"/>
      <c r="D335" s="60">
        <f>IFERROR(VLOOKUP(A335,'Retorno dividendos 2018-2023 an'!A:I,8,FALSE),"")</f>
        <v>13.749570594</v>
      </c>
      <c r="E335" s="61">
        <f t="shared" si="10"/>
        <v>436377.26421931054</v>
      </c>
      <c r="F335" s="60">
        <f>IFERROR(VLOOKUP(A335,'Retorno dividendos 2018-2023 an'!A:I,9,FALSE),"")</f>
        <v>15.588336192</v>
      </c>
      <c r="G335" s="61">
        <f t="shared" si="11"/>
        <v>384903.16901679512</v>
      </c>
    </row>
    <row r="336" spans="1:7" ht="15" customHeight="1">
      <c r="A336" s="59" t="s">
        <v>363</v>
      </c>
      <c r="B336" s="59" t="str">
        <f>IFERROR(VLOOKUP(A336,'Retorno dividendos 2018-2023 an'!A:I,3,FALSE),"")</f>
        <v>Rio Bravo Fundo de FII</v>
      </c>
      <c r="C336" s="62"/>
      <c r="D336" s="60">
        <f>IFERROR(VLOOKUP(A336,'Retorno dividendos 2018-2023 an'!A:I,8,FALSE),"")</f>
        <v>11.515729265999999</v>
      </c>
      <c r="E336" s="61">
        <f t="shared" si="10"/>
        <v>521026.49006475875</v>
      </c>
      <c r="F336" s="60">
        <f>IFERROR(VLOOKUP(A336,'Retorno dividendos 2018-2023 an'!A:I,9,FALSE),"")</f>
        <v>10.085978836000001</v>
      </c>
      <c r="G336" s="61">
        <f t="shared" si="11"/>
        <v>594885.24590039102</v>
      </c>
    </row>
    <row r="337" spans="1:7" ht="15" customHeight="1">
      <c r="A337" s="59" t="s">
        <v>364</v>
      </c>
      <c r="B337" s="59" t="str">
        <f>IFERROR(VLOOKUP(A337,'Retorno dividendos 2018-2023 an'!A:I,3,FALSE),"")</f>
        <v>Rio Bravo Créd I H G FII - FII</v>
      </c>
      <c r="C337" s="62"/>
      <c r="D337" s="60">
        <f>IFERROR(VLOOKUP(A337,'Retorno dividendos 2018-2023 an'!A:I,8,FALSE),"")</f>
        <v>14.864069670999999</v>
      </c>
      <c r="E337" s="61">
        <f t="shared" si="10"/>
        <v>403657.95726227527</v>
      </c>
      <c r="F337" s="60">
        <f>IFERROR(VLOOKUP(A337,'Retorno dividendos 2018-2023 an'!A:I,9,FALSE),"")</f>
        <v>12.114537444</v>
      </c>
      <c r="G337" s="61">
        <f t="shared" si="11"/>
        <v>495272.72731090832</v>
      </c>
    </row>
    <row r="338" spans="1:7" ht="15" customHeight="1">
      <c r="A338" s="59" t="s">
        <v>365</v>
      </c>
      <c r="B338" s="59" t="str">
        <f>IFERROR(VLOOKUP(A338,'Retorno dividendos 2018-2023 an'!A:I,3,FALSE),"")</f>
        <v>Rio Bravo Cred I H Y FII - FII</v>
      </c>
      <c r="C338" s="62"/>
      <c r="D338" s="60">
        <f>IFERROR(VLOOKUP(A338,'Retorno dividendos 2018-2023 an'!A:I,8,FALSE),"")</f>
        <v>14.716626656000001</v>
      </c>
      <c r="E338" s="61">
        <f t="shared" si="10"/>
        <v>407702.12768520473</v>
      </c>
      <c r="F338" s="60">
        <f>IFERROR(VLOOKUP(A338,'Retorno dividendos 2018-2023 an'!A:I,9,FALSE),"")</f>
        <v>13.219453812999999</v>
      </c>
      <c r="G338" s="61">
        <f t="shared" si="11"/>
        <v>453876.54322749749</v>
      </c>
    </row>
    <row r="339" spans="1:7" ht="15" customHeight="1">
      <c r="A339" s="59" t="s">
        <v>366</v>
      </c>
      <c r="B339" s="59" t="str">
        <f>IFERROR(VLOOKUP(A339,'Retorno dividendos 2018-2023 an'!A:I,3,FALSE),"")</f>
        <v>Rb Capital Desenvolvimento Residencial I</v>
      </c>
      <c r="C339" s="62"/>
      <c r="D339" s="60">
        <f>IFERROR(VLOOKUP(A339,'Retorno dividendos 2018-2023 an'!A:I,8,FALSE),"")</f>
        <v>6.0051120661999997</v>
      </c>
      <c r="E339" s="61">
        <f t="shared" si="10"/>
        <v>999148.71427149989</v>
      </c>
      <c r="F339" s="60">
        <f>IFERROR(VLOOKUP(A339,'Retorno dividendos 2018-2023 an'!A:I,9,FALSE),"")</f>
        <v>3.3563176720999999</v>
      </c>
      <c r="G339" s="61">
        <f t="shared" si="11"/>
        <v>1787673.4523302398</v>
      </c>
    </row>
    <row r="340" spans="1:7" ht="15" customHeight="1">
      <c r="A340" s="59" t="s">
        <v>367</v>
      </c>
      <c r="B340" s="59" t="str">
        <f>IFERROR(VLOOKUP(A340,'Retorno dividendos 2018-2023 an'!A:I,3,FALSE),"")</f>
        <v>Rb Capital Logístico Fundo de</v>
      </c>
      <c r="C340" s="62"/>
      <c r="D340" s="60">
        <f>IFERROR(VLOOKUP(A340,'Retorno dividendos 2018-2023 an'!A:I,8,FALSE),"")</f>
        <v>11.376433785</v>
      </c>
      <c r="E340" s="61">
        <f t="shared" si="10"/>
        <v>527406.04950481851</v>
      </c>
      <c r="F340" s="60">
        <f>IFERROR(VLOOKUP(A340,'Retorno dividendos 2018-2023 an'!A:I,9,FALSE),"")</f>
        <v>10.34449107</v>
      </c>
      <c r="G340" s="61">
        <f t="shared" si="11"/>
        <v>580018.86795577267</v>
      </c>
    </row>
    <row r="341" spans="1:7" ht="15" customHeight="1">
      <c r="A341" s="59" t="s">
        <v>368</v>
      </c>
      <c r="B341" s="59" t="str">
        <f>IFERROR(VLOOKUP(A341,'Retorno dividendos 2018-2023 an'!A:I,3,FALSE),"")</f>
        <v>FII Mercantil do Brasil</v>
      </c>
      <c r="C341" s="62"/>
      <c r="D341" s="60">
        <f>IFERROR(VLOOKUP(A341,'Retorno dividendos 2018-2023 an'!A:I,8,FALSE),"")</f>
        <v>10.628703942</v>
      </c>
      <c r="E341" s="61">
        <f t="shared" si="10"/>
        <v>564509.09092411713</v>
      </c>
      <c r="F341" s="60">
        <f>IFERROR(VLOOKUP(A341,'Retorno dividendos 2018-2023 an'!A:I,9,FALSE),"")</f>
        <v>17.060358891</v>
      </c>
      <c r="G341" s="61">
        <f t="shared" si="11"/>
        <v>351692.4842164506</v>
      </c>
    </row>
    <row r="342" spans="1:7" ht="15" customHeight="1">
      <c r="A342" s="59" t="s">
        <v>369</v>
      </c>
      <c r="B342" s="59" t="str">
        <f>IFERROR(VLOOKUP(A342,'Retorno dividendos 2018-2023 an'!A:I,3,FALSE),"")</f>
        <v>Rb Capital Renda II FII Resp Limitada-Única</v>
      </c>
      <c r="C342" s="62"/>
      <c r="D342" s="60">
        <f>IFERROR(VLOOKUP(A342,'Retorno dividendos 2018-2023 an'!A:I,8,FALSE),"")</f>
        <v>10.337552742</v>
      </c>
      <c r="E342" s="61">
        <f t="shared" si="10"/>
        <v>580408.16329989373</v>
      </c>
      <c r="F342" s="60">
        <f>IFERROR(VLOOKUP(A342,'Retorno dividendos 2018-2023 an'!A:I,9,FALSE),"")</f>
        <v>10.89378559</v>
      </c>
      <c r="G342" s="61">
        <f t="shared" si="11"/>
        <v>550772.72729763715</v>
      </c>
    </row>
    <row r="343" spans="1:7" ht="15" customHeight="1">
      <c r="A343" s="59" t="s">
        <v>370</v>
      </c>
      <c r="B343" s="59" t="str">
        <f>IFERROR(VLOOKUP(A343,'Retorno dividendos 2018-2023 an'!A:I,3,FALSE),"")</f>
        <v>Rbr Alpha Multiestratégia Real</v>
      </c>
      <c r="C343" s="62"/>
      <c r="D343" s="60">
        <f>IFERROR(VLOOKUP(A343,'Retorno dividendos 2018-2023 an'!A:I,8,FALSE),"")</f>
        <v>10.520197616999999</v>
      </c>
      <c r="E343" s="61">
        <f t="shared" si="10"/>
        <v>570331.49171117903</v>
      </c>
      <c r="F343" s="60">
        <f>IFERROR(VLOOKUP(A343,'Retorno dividendos 2018-2023 an'!A:I,9,FALSE),"")</f>
        <v>9.2360515021000005</v>
      </c>
      <c r="G343" s="61">
        <f t="shared" si="11"/>
        <v>649628.25279133406</v>
      </c>
    </row>
    <row r="344" spans="1:7" ht="15" customHeight="1">
      <c r="A344" s="59" t="s">
        <v>371</v>
      </c>
      <c r="B344" s="59" t="str">
        <f>IFERROR(VLOOKUP(A344,'Retorno dividendos 2018-2023 an'!A:I,3,FALSE),"")</f>
        <v>Rbr Desenvolvimento III FI Imo</v>
      </c>
      <c r="C344" s="62"/>
      <c r="D344" s="60" t="str">
        <f>IFERROR(VLOOKUP(A344,'Retorno dividendos 2018-2023 an'!A:I,8,FALSE),"")</f>
        <v>-</v>
      </c>
      <c r="E344" s="61">
        <f t="shared" si="10"/>
        <v>0</v>
      </c>
      <c r="F344" s="60" t="str">
        <f>IFERROR(VLOOKUP(A344,'Retorno dividendos 2018-2023 an'!A:I,9,FALSE),"")</f>
        <v>-</v>
      </c>
      <c r="G344" s="61" t="str">
        <f t="shared" si="11"/>
        <v/>
      </c>
    </row>
    <row r="345" spans="1:7" ht="15" customHeight="1">
      <c r="A345" s="59" t="s">
        <v>372</v>
      </c>
      <c r="B345" s="59" t="str">
        <f>IFERROR(VLOOKUP(A345,'Retorno dividendos 2018-2023 an'!A:I,3,FALSE),"")</f>
        <v>Rbr Log FII</v>
      </c>
      <c r="C345" s="62"/>
      <c r="D345" s="60">
        <f>IFERROR(VLOOKUP(A345,'Retorno dividendos 2018-2023 an'!A:I,8,FALSE),"")</f>
        <v>9.4404761905000001</v>
      </c>
      <c r="E345" s="61">
        <f t="shared" si="10"/>
        <v>635561.1601497212</v>
      </c>
      <c r="F345" s="60">
        <f>IFERROR(VLOOKUP(A345,'Retorno dividendos 2018-2023 an'!A:I,9,FALSE),"")</f>
        <v>9.4954810662</v>
      </c>
      <c r="G345" s="61">
        <f t="shared" si="11"/>
        <v>631879.5180749218</v>
      </c>
    </row>
    <row r="346" spans="1:7" ht="15" customHeight="1">
      <c r="A346" s="59" t="s">
        <v>373</v>
      </c>
      <c r="B346" s="59" t="str">
        <f>IFERROR(VLOOKUP(A346,'Retorno dividendos 2018-2023 an'!A:I,3,FALSE),"")</f>
        <v>FII Rbr Desenvolvimento</v>
      </c>
      <c r="C346" s="62"/>
      <c r="D346" s="60" t="str">
        <f>IFERROR(VLOOKUP(A346,'Retorno dividendos 2018-2023 an'!A:I,8,FALSE),"")</f>
        <v>-</v>
      </c>
      <c r="E346" s="61">
        <f t="shared" si="10"/>
        <v>0</v>
      </c>
      <c r="F346" s="60" t="str">
        <f>IFERROR(VLOOKUP(A346,'Retorno dividendos 2018-2023 an'!A:I,9,FALSE),"")</f>
        <v>-</v>
      </c>
      <c r="G346" s="61" t="str">
        <f t="shared" si="11"/>
        <v/>
      </c>
    </row>
    <row r="347" spans="1:7" ht="15" customHeight="1">
      <c r="A347" s="59" t="s">
        <v>374</v>
      </c>
      <c r="B347" s="59" t="str">
        <f>IFERROR(VLOOKUP(A347,'Retorno dividendos 2018-2023 an'!A:I,3,FALSE),"")</f>
        <v>FII Rbr Properties - FII</v>
      </c>
      <c r="C347" s="62"/>
      <c r="D347" s="60">
        <f>IFERROR(VLOOKUP(A347,'Retorno dividendos 2018-2023 an'!A:I,8,FALSE),"")</f>
        <v>6.3149637183999996</v>
      </c>
      <c r="E347" s="61">
        <f t="shared" si="10"/>
        <v>950124.22359889653</v>
      </c>
      <c r="F347" s="60">
        <f>IFERROR(VLOOKUP(A347,'Retorno dividendos 2018-2023 an'!A:I,9,FALSE),"")</f>
        <v>10.930656934</v>
      </c>
      <c r="G347" s="61">
        <f t="shared" si="11"/>
        <v>548914.85811222333</v>
      </c>
    </row>
    <row r="348" spans="1:7" ht="15" customHeight="1">
      <c r="A348" s="59" t="s">
        <v>375</v>
      </c>
      <c r="B348" s="59" t="str">
        <f>IFERROR(VLOOKUP(A348,'Retorno dividendos 2018-2023 an'!A:I,3,FALSE),"")</f>
        <v>FI Imobiliario - FII</v>
      </c>
      <c r="C348" s="62"/>
      <c r="D348" s="60">
        <f>IFERROR(VLOOKUP(A348,'Retorno dividendos 2018-2023 an'!A:I,8,FALSE),"")</f>
        <v>11.759696224000001</v>
      </c>
      <c r="E348" s="61">
        <f t="shared" si="10"/>
        <v>510217.26120397443</v>
      </c>
      <c r="F348" s="60">
        <f>IFERROR(VLOOKUP(A348,'Retorno dividendos 2018-2023 an'!A:I,9,FALSE),"")</f>
        <v>11.140901952</v>
      </c>
      <c r="G348" s="61">
        <f t="shared" si="11"/>
        <v>538556.03665221087</v>
      </c>
    </row>
    <row r="349" spans="1:7" ht="15" customHeight="1">
      <c r="A349" s="59" t="s">
        <v>376</v>
      </c>
      <c r="B349" s="59" t="str">
        <f>IFERROR(VLOOKUP(A349,'Retorno dividendos 2018-2023 an'!A:I,3,FALSE),"")</f>
        <v>Rio Bravo Renda Residencial FII</v>
      </c>
      <c r="C349" s="62"/>
      <c r="D349" s="60">
        <f>IFERROR(VLOOKUP(A349,'Retorno dividendos 2018-2023 an'!A:I,8,FALSE),"")</f>
        <v>7.6779376051000003</v>
      </c>
      <c r="E349" s="61">
        <f t="shared" si="10"/>
        <v>781459.85401269142</v>
      </c>
      <c r="F349" s="60">
        <f>IFERROR(VLOOKUP(A349,'Retorno dividendos 2018-2023 an'!A:I,9,FALSE),"")</f>
        <v>1.5693779904</v>
      </c>
      <c r="G349" s="61">
        <f t="shared" si="11"/>
        <v>3823170.7317819153</v>
      </c>
    </row>
    <row r="350" spans="1:7" ht="15" customHeight="1">
      <c r="A350" s="59" t="s">
        <v>377</v>
      </c>
      <c r="B350" s="59" t="str">
        <f>IFERROR(VLOOKUP(A350,'Retorno dividendos 2018-2023 an'!A:I,3,FALSE),"")</f>
        <v>FII Rbr Plus Mult Real Estate</v>
      </c>
      <c r="C350" s="62"/>
      <c r="D350" s="60">
        <f>IFERROR(VLOOKUP(A350,'Retorno dividendos 2018-2023 an'!A:I,8,FALSE),"")</f>
        <v>15.222772277000001</v>
      </c>
      <c r="E350" s="61">
        <f t="shared" si="10"/>
        <v>394146.34146931075</v>
      </c>
      <c r="F350" s="60">
        <f>IFERROR(VLOOKUP(A350,'Retorno dividendos 2018-2023 an'!A:I,9,FALSE),"")</f>
        <v>11.940298507</v>
      </c>
      <c r="G350" s="61">
        <f t="shared" si="11"/>
        <v>502500.00001947192</v>
      </c>
    </row>
    <row r="351" spans="1:7" ht="15" customHeight="1">
      <c r="A351" s="59" t="s">
        <v>378</v>
      </c>
      <c r="B351" s="59" t="str">
        <f>IFERROR(VLOOKUP(A351,'Retorno dividendos 2018-2023 an'!A:I,3,FALSE),"")</f>
        <v>FI Imobiliário Rbr Crédito Imob</v>
      </c>
      <c r="C351" s="62"/>
      <c r="D351" s="60">
        <f>IFERROR(VLOOKUP(A351,'Retorno dividendos 2018-2023 an'!A:I,8,FALSE),"")</f>
        <v>14.282809799000001</v>
      </c>
      <c r="E351" s="61">
        <f t="shared" si="10"/>
        <v>420085.40927430714</v>
      </c>
      <c r="F351" s="60">
        <f>IFERROR(VLOOKUP(A351,'Retorno dividendos 2018-2023 an'!A:I,9,FALSE),"")</f>
        <v>11.689223057</v>
      </c>
      <c r="G351" s="61">
        <f t="shared" si="11"/>
        <v>513293.31049140578</v>
      </c>
    </row>
    <row r="352" spans="1:7" ht="15" customHeight="1">
      <c r="A352" s="59" t="s">
        <v>379</v>
      </c>
      <c r="B352" s="59" t="str">
        <f>IFERROR(VLOOKUP(A352,'Retorno dividendos 2018-2023 an'!A:I,3,FALSE),"")</f>
        <v>Rb Capital Tfo Situs Fundo de Investimen</v>
      </c>
      <c r="C352" s="62"/>
      <c r="D352" s="60" t="str">
        <f>IFERROR(VLOOKUP(A352,'Retorno dividendos 2018-2023 an'!A:I,8,FALSE),"")</f>
        <v>-</v>
      </c>
      <c r="E352" s="61">
        <f t="shared" si="10"/>
        <v>0</v>
      </c>
      <c r="F352" s="60">
        <f>IFERROR(VLOOKUP(A352,'Retorno dividendos 2018-2023 an'!A:I,9,FALSE),"")</f>
        <v>0</v>
      </c>
      <c r="G352" s="61" t="str">
        <f t="shared" si="11"/>
        <v/>
      </c>
    </row>
    <row r="353" spans="1:7" ht="15" customHeight="1">
      <c r="A353" s="59" t="s">
        <v>380</v>
      </c>
      <c r="B353" s="59" t="str">
        <f>IFERROR(VLOOKUP(A353,'Retorno dividendos 2018-2023 an'!A:I,3,FALSE),"")</f>
        <v>FII Agências Caixa</v>
      </c>
      <c r="C353" s="62"/>
      <c r="D353" s="60">
        <f>IFERROR(VLOOKUP(A353,'Retorno dividendos 2018-2023 an'!A:I,8,FALSE),"")</f>
        <v>12.967635765000001</v>
      </c>
      <c r="E353" s="61">
        <f t="shared" si="10"/>
        <v>462690.35533787595</v>
      </c>
      <c r="F353" s="60">
        <f>IFERROR(VLOOKUP(A353,'Retorno dividendos 2018-2023 an'!A:I,9,FALSE),"")</f>
        <v>10.572139303</v>
      </c>
      <c r="G353" s="61">
        <f t="shared" si="11"/>
        <v>567529.41179061192</v>
      </c>
    </row>
    <row r="354" spans="1:7" ht="15" customHeight="1">
      <c r="A354" s="59" t="s">
        <v>381</v>
      </c>
      <c r="B354" s="59" t="str">
        <f>IFERROR(VLOOKUP(A354,'Retorno dividendos 2018-2023 an'!A:I,3,FALSE),"")</f>
        <v>FII Crédito Imobiliário II</v>
      </c>
      <c r="C354" s="62"/>
      <c r="D354" s="60">
        <f>IFERROR(VLOOKUP(A354,'Retorno dividendos 2018-2023 an'!A:I,8,FALSE),"")</f>
        <v>1.9422074845999999</v>
      </c>
      <c r="E354" s="61">
        <f t="shared" si="10"/>
        <v>3089268.2926900093</v>
      </c>
      <c r="F354" s="60">
        <f>IFERROR(VLOOKUP(A354,'Retorno dividendos 2018-2023 an'!A:I,9,FALSE),"")</f>
        <v>28.613920285999999</v>
      </c>
      <c r="G354" s="61">
        <f t="shared" si="11"/>
        <v>209688.14968481037</v>
      </c>
    </row>
    <row r="355" spans="1:7" ht="15" customHeight="1">
      <c r="A355" s="59" t="s">
        <v>382</v>
      </c>
      <c r="B355" s="59" t="str">
        <f>IFERROR(VLOOKUP(A355,'Retorno dividendos 2018-2023 an'!A:I,3,FALSE),"")</f>
        <v>Grupo Rcfa Fundo de Investimen</v>
      </c>
      <c r="C355" s="62"/>
      <c r="D355" s="60">
        <f>IFERROR(VLOOKUP(A355,'Retorno dividendos 2018-2023 an'!A:I,8,FALSE),"")</f>
        <v>0</v>
      </c>
      <c r="E355" s="61">
        <f t="shared" si="10"/>
        <v>0</v>
      </c>
      <c r="F355" s="60">
        <f>IFERROR(VLOOKUP(A355,'Retorno dividendos 2018-2023 an'!A:I,9,FALSE),"")</f>
        <v>0</v>
      </c>
      <c r="G355" s="61" t="str">
        <f t="shared" si="11"/>
        <v/>
      </c>
    </row>
    <row r="356" spans="1:7" ht="15" customHeight="1">
      <c r="A356" s="59" t="s">
        <v>383</v>
      </c>
      <c r="B356" s="59" t="str">
        <f>IFERROR(VLOOKUP(A356,'Retorno dividendos 2018-2023 an'!A:I,3,FALSE),"")</f>
        <v>Rbr Des Com Feeder Fof - FII</v>
      </c>
      <c r="C356" s="62"/>
      <c r="D356" s="60">
        <f>IFERROR(VLOOKUP(A356,'Retorno dividendos 2018-2023 an'!A:I,8,FALSE),"")</f>
        <v>1.3224641194</v>
      </c>
      <c r="E356" s="61">
        <f t="shared" si="10"/>
        <v>4536985.0962173492</v>
      </c>
      <c r="F356" s="60">
        <f>IFERROR(VLOOKUP(A356,'Retorno dividendos 2018-2023 an'!A:I,9,FALSE),"")</f>
        <v>21.024505888</v>
      </c>
      <c r="G356" s="61">
        <f t="shared" si="11"/>
        <v>285381.26089443912</v>
      </c>
    </row>
    <row r="357" spans="1:7" ht="15" customHeight="1">
      <c r="A357" s="59" t="s">
        <v>384</v>
      </c>
      <c r="B357" s="59" t="str">
        <f>IFERROR(VLOOKUP(A357,'Retorno dividendos 2018-2023 an'!A:I,3,FALSE),"")</f>
        <v>FI Imobiliario Rio BR</v>
      </c>
      <c r="C357" s="62"/>
      <c r="D357" s="60">
        <f>IFERROR(VLOOKUP(A357,'Retorno dividendos 2018-2023 an'!A:I,8,FALSE),"")</f>
        <v>7.1361132965999996</v>
      </c>
      <c r="E357" s="61">
        <f t="shared" si="10"/>
        <v>840793.82580132235</v>
      </c>
      <c r="F357" s="60">
        <f>IFERROR(VLOOKUP(A357,'Retorno dividendos 2018-2023 an'!A:I,9,FALSE),"")</f>
        <v>7.1739130434999998</v>
      </c>
      <c r="G357" s="61">
        <f t="shared" si="11"/>
        <v>836363.63636110199</v>
      </c>
    </row>
    <row r="358" spans="1:7" ht="15" customHeight="1">
      <c r="A358" s="59" t="s">
        <v>385</v>
      </c>
      <c r="B358" s="59" t="str">
        <f>IFERROR(VLOOKUP(A358,'Retorno dividendos 2018-2023 an'!A:I,3,FALSE),"")</f>
        <v>Rbr Desenv Log I FII Resp Limitada</v>
      </c>
      <c r="C358" s="62"/>
      <c r="D358" s="60" t="str">
        <f>IFERROR(VLOOKUP(A358,'Retorno dividendos 2018-2023 an'!A:I,8,FALSE),"")</f>
        <v>-</v>
      </c>
      <c r="E358" s="61">
        <f t="shared" si="10"/>
        <v>0</v>
      </c>
      <c r="F358" s="60" t="str">
        <f>IFERROR(VLOOKUP(A358,'Retorno dividendos 2018-2023 an'!A:I,9,FALSE),"")</f>
        <v>-</v>
      </c>
      <c r="G358" s="61" t="str">
        <f t="shared" si="11"/>
        <v/>
      </c>
    </row>
    <row r="359" spans="1:7" ht="15" customHeight="1">
      <c r="A359" s="59" t="s">
        <v>386</v>
      </c>
      <c r="B359" s="59" t="str">
        <f>IFERROR(VLOOKUP(A359,'Retorno dividendos 2018-2023 an'!A:I,3,FALSE),"")</f>
        <v>Rec Fundo de Cri Cotas Amortizáveis - FI Imobiliár</v>
      </c>
      <c r="C359" s="62"/>
      <c r="D359" s="60" t="str">
        <f>IFERROR(VLOOKUP(A359,'Retorno dividendos 2018-2023 an'!A:I,8,FALSE),"")</f>
        <v>-</v>
      </c>
      <c r="E359" s="61">
        <f t="shared" si="10"/>
        <v>0</v>
      </c>
      <c r="F359" s="60" t="str">
        <f>IFERROR(VLOOKUP(A359,'Retorno dividendos 2018-2023 an'!A:I,9,FALSE),"")</f>
        <v>-</v>
      </c>
      <c r="G359" s="61" t="str">
        <f t="shared" si="11"/>
        <v/>
      </c>
    </row>
    <row r="360" spans="1:7" ht="15" customHeight="1">
      <c r="A360" s="59" t="s">
        <v>387</v>
      </c>
      <c r="B360" s="59" t="str">
        <f>IFERROR(VLOOKUP(A360,'Retorno dividendos 2018-2023 an'!A:I,3,FALSE),"")</f>
        <v>Rec Multiestratégia - FI Imobiliário - Responsabil</v>
      </c>
      <c r="C360" s="62"/>
      <c r="D360" s="60" t="str">
        <f>IFERROR(VLOOKUP(A360,'Retorno dividendos 2018-2023 an'!A:I,8,FALSE),"")</f>
        <v>-</v>
      </c>
      <c r="E360" s="61">
        <f t="shared" si="10"/>
        <v>0</v>
      </c>
      <c r="F360" s="60" t="str">
        <f>IFERROR(VLOOKUP(A360,'Retorno dividendos 2018-2023 an'!A:I,9,FALSE),"")</f>
        <v>-</v>
      </c>
      <c r="G360" s="61" t="str">
        <f t="shared" si="11"/>
        <v/>
      </c>
    </row>
    <row r="361" spans="1:7" ht="15" customHeight="1">
      <c r="A361" s="59" t="s">
        <v>388</v>
      </c>
      <c r="B361" s="59" t="str">
        <f>IFERROR(VLOOKUP(A361,'Retorno dividendos 2018-2023 an'!A:I,3,FALSE),"")</f>
        <v>FII FII Rec Rec Imobiliários</v>
      </c>
      <c r="C361" s="62"/>
      <c r="D361" s="60">
        <f>IFERROR(VLOOKUP(A361,'Retorno dividendos 2018-2023 an'!A:I,8,FALSE),"")</f>
        <v>12.344041923000001</v>
      </c>
      <c r="E361" s="61">
        <f t="shared" si="10"/>
        <v>486064.4542060828</v>
      </c>
      <c r="F361" s="60">
        <f>IFERROR(VLOOKUP(A361,'Retorno dividendos 2018-2023 an'!A:I,9,FALSE),"")</f>
        <v>12.064391353</v>
      </c>
      <c r="G361" s="61">
        <f t="shared" si="11"/>
        <v>497331.34680747957</v>
      </c>
    </row>
    <row r="362" spans="1:7" ht="15" customHeight="1">
      <c r="A362" s="59" t="s">
        <v>389</v>
      </c>
      <c r="B362" s="59" t="str">
        <f>IFERROR(VLOOKUP(A362,'Retorno dividendos 2018-2023 an'!A:I,3,FALSE),"")</f>
        <v>FII FII Rec Renda Imobiliária</v>
      </c>
      <c r="C362" s="62"/>
      <c r="D362" s="60">
        <f>IFERROR(VLOOKUP(A362,'Retorno dividendos 2018-2023 an'!A:I,8,FALSE),"")</f>
        <v>10.135646686999999</v>
      </c>
      <c r="E362" s="61">
        <f t="shared" si="10"/>
        <v>591970.12142260361</v>
      </c>
      <c r="F362" s="60">
        <f>IFERROR(VLOOKUP(A362,'Retorno dividendos 2018-2023 an'!A:I,9,FALSE),"")</f>
        <v>9.4097602018999993</v>
      </c>
      <c r="G362" s="61">
        <f t="shared" si="11"/>
        <v>637635.80274750164</v>
      </c>
    </row>
    <row r="363" spans="1:7" ht="15" customHeight="1">
      <c r="A363" s="59" t="s">
        <v>390</v>
      </c>
      <c r="B363" s="59" t="str">
        <f>IFERROR(VLOOKUP(A363,'Retorno dividendos 2018-2023 an'!A:I,3,FALSE),"")</f>
        <v>FII Rec Fundo de Fundos</v>
      </c>
      <c r="C363" s="62"/>
      <c r="D363" s="60">
        <f>IFERROR(VLOOKUP(A363,'Retorno dividendos 2018-2023 an'!A:I,8,FALSE),"")</f>
        <v>9.918350684</v>
      </c>
      <c r="E363" s="61">
        <f t="shared" si="10"/>
        <v>604939.28790792089</v>
      </c>
      <c r="F363" s="60">
        <f>IFERROR(VLOOKUP(A363,'Retorno dividendos 2018-2023 an'!A:I,9,FALSE),"")</f>
        <v>6.4954236787999999</v>
      </c>
      <c r="G363" s="61">
        <f t="shared" si="11"/>
        <v>923727.27272325871</v>
      </c>
    </row>
    <row r="364" spans="1:7" ht="15" customHeight="1">
      <c r="A364" s="59" t="s">
        <v>391</v>
      </c>
      <c r="B364" s="59" t="str">
        <f>IFERROR(VLOOKUP(A364,'Retorno dividendos 2018-2023 an'!A:I,3,FALSE),"")</f>
        <v>Singulare FII</v>
      </c>
      <c r="C364" s="62"/>
      <c r="D364" s="60">
        <f>IFERROR(VLOOKUP(A364,'Retorno dividendos 2018-2023 an'!A:I,8,FALSE),"")</f>
        <v>3.6914745611000002</v>
      </c>
      <c r="E364" s="61">
        <f t="shared" si="10"/>
        <v>1625366.74726863</v>
      </c>
      <c r="F364" s="60" t="str">
        <f>IFERROR(VLOOKUP(A364,'Retorno dividendos 2018-2023 an'!A:I,9,FALSE),"")</f>
        <v>-</v>
      </c>
      <c r="G364" s="61" t="str">
        <f t="shared" si="11"/>
        <v/>
      </c>
    </row>
    <row r="365" spans="1:7" ht="15" customHeight="1">
      <c r="A365" s="59" t="s">
        <v>392</v>
      </c>
      <c r="B365" s="59" t="str">
        <f>IFERROR(VLOOKUP(A365,'Retorno dividendos 2018-2023 an'!A:I,3,FALSE),"")</f>
        <v>FII Rec Logistica</v>
      </c>
      <c r="C365" s="62"/>
      <c r="D365" s="60">
        <f>IFERROR(VLOOKUP(A365,'Retorno dividendos 2018-2023 an'!A:I,8,FALSE),"")</f>
        <v>3.0124606325999999</v>
      </c>
      <c r="E365" s="61">
        <f t="shared" si="10"/>
        <v>1991727.2727383359</v>
      </c>
      <c r="F365" s="60">
        <f>IFERROR(VLOOKUP(A365,'Retorno dividendos 2018-2023 an'!A:I,9,FALSE),"")</f>
        <v>3.2464583333000001</v>
      </c>
      <c r="G365" s="61">
        <f t="shared" si="11"/>
        <v>1848167.8752676446</v>
      </c>
    </row>
    <row r="366" spans="1:7" ht="15" customHeight="1">
      <c r="A366" s="59" t="s">
        <v>393</v>
      </c>
      <c r="B366" s="59" t="str">
        <f>IFERROR(VLOOKUP(A366,'Retorno dividendos 2018-2023 an'!A:I,3,FALSE),"")</f>
        <v>Cpv Energia FII Responsabilidade Limitada</v>
      </c>
      <c r="C366" s="62"/>
      <c r="D366" s="60" t="str">
        <f>IFERROR(VLOOKUP(A366,'Retorno dividendos 2018-2023 an'!A:I,8,FALSE),"")</f>
        <v>-</v>
      </c>
      <c r="E366" s="61">
        <f t="shared" si="10"/>
        <v>0</v>
      </c>
      <c r="F366" s="60" t="str">
        <f>IFERROR(VLOOKUP(A366,'Retorno dividendos 2018-2023 an'!A:I,9,FALSE),"")</f>
        <v>-</v>
      </c>
      <c r="G366" s="61" t="str">
        <f t="shared" si="11"/>
        <v/>
      </c>
    </row>
    <row r="367" spans="1:7" ht="15" customHeight="1">
      <c r="A367" s="59" t="s">
        <v>394</v>
      </c>
      <c r="B367" s="59" t="str">
        <f>IFERROR(VLOOKUP(A367,'Retorno dividendos 2018-2023 an'!A:I,3,FALSE),"")</f>
        <v>Cpv Energia FII Responsabilidade Limitada</v>
      </c>
      <c r="C367" s="62"/>
      <c r="D367" s="60" t="str">
        <f>IFERROR(VLOOKUP(A367,'Retorno dividendos 2018-2023 an'!A:I,8,FALSE),"")</f>
        <v>-</v>
      </c>
      <c r="E367" s="61">
        <f t="shared" si="10"/>
        <v>0</v>
      </c>
      <c r="F367" s="60" t="str">
        <f>IFERROR(VLOOKUP(A367,'Retorno dividendos 2018-2023 an'!A:I,9,FALSE),"")</f>
        <v>-</v>
      </c>
      <c r="G367" s="61" t="str">
        <f t="shared" si="11"/>
        <v/>
      </c>
    </row>
    <row r="368" spans="1:7" ht="15" customHeight="1">
      <c r="A368" s="59" t="s">
        <v>395</v>
      </c>
      <c r="B368" s="59" t="str">
        <f>IFERROR(VLOOKUP(A368,'Retorno dividendos 2018-2023 an'!A:I,3,FALSE),"")</f>
        <v>FII Residone</v>
      </c>
      <c r="C368" s="62"/>
      <c r="D368" s="60" t="str">
        <f>IFERROR(VLOOKUP(A368,'Retorno dividendos 2018-2023 an'!A:I,8,FALSE),"")</f>
        <v>-</v>
      </c>
      <c r="E368" s="61">
        <f t="shared" si="10"/>
        <v>0</v>
      </c>
      <c r="F368" s="60" t="str">
        <f>IFERROR(VLOOKUP(A368,'Retorno dividendos 2018-2023 an'!A:I,9,FALSE),"")</f>
        <v>-</v>
      </c>
      <c r="G368" s="61" t="str">
        <f t="shared" si="11"/>
        <v/>
      </c>
    </row>
    <row r="369" spans="1:7" ht="15" customHeight="1">
      <c r="A369" s="59" t="s">
        <v>396</v>
      </c>
      <c r="B369" s="59" t="str">
        <f>IFERROR(VLOOKUP(A369,'Retorno dividendos 2018-2023 an'!A:I,3,FALSE),"")</f>
        <v>FII Rb Cap I Fundo de Fundos</v>
      </c>
      <c r="C369" s="62"/>
      <c r="D369" s="60">
        <f>IFERROR(VLOOKUP(A369,'Retorno dividendos 2018-2023 an'!A:I,8,FALSE),"")</f>
        <v>12.411603405999999</v>
      </c>
      <c r="E369" s="61">
        <f t="shared" si="10"/>
        <v>483418.60465018474</v>
      </c>
      <c r="F369" s="60">
        <f>IFERROR(VLOOKUP(A369,'Retorno dividendos 2018-2023 an'!A:I,9,FALSE),"")</f>
        <v>11.264487562999999</v>
      </c>
      <c r="G369" s="61">
        <f t="shared" si="11"/>
        <v>532647.39886685612</v>
      </c>
    </row>
    <row r="370" spans="1:7" ht="15" customHeight="1">
      <c r="A370" s="59" t="s">
        <v>397</v>
      </c>
      <c r="B370" s="59" t="str">
        <f>IFERROR(VLOOKUP(A370,'Retorno dividendos 2018-2023 an'!A:I,3,FALSE),"")</f>
        <v>Real Investor FII</v>
      </c>
      <c r="C370" s="62"/>
      <c r="D370" s="60" t="str">
        <f>IFERROR(VLOOKUP(A370,'Retorno dividendos 2018-2023 an'!A:I,8,FALSE),"")</f>
        <v>-</v>
      </c>
      <c r="E370" s="61">
        <f t="shared" si="10"/>
        <v>0</v>
      </c>
      <c r="F370" s="60">
        <f>IFERROR(VLOOKUP(A370,'Retorno dividendos 2018-2023 an'!A:I,9,FALSE),"")</f>
        <v>12.870577698</v>
      </c>
      <c r="G370" s="61">
        <f t="shared" si="11"/>
        <v>466179.54071574885</v>
      </c>
    </row>
    <row r="371" spans="1:7" ht="15" customHeight="1">
      <c r="A371" s="59" t="s">
        <v>398</v>
      </c>
      <c r="B371" s="59" t="str">
        <f>IFERROR(VLOOKUP(A371,'Retorno dividendos 2018-2023 an'!A:I,3,FALSE),"")</f>
        <v>Real Investor FII</v>
      </c>
      <c r="C371" s="62"/>
      <c r="D371" s="60" t="str">
        <f>IFERROR(VLOOKUP(A371,'Retorno dividendos 2018-2023 an'!A:I,8,FALSE),"")</f>
        <v>-</v>
      </c>
      <c r="E371" s="61">
        <f t="shared" si="10"/>
        <v>0</v>
      </c>
      <c r="F371" s="60" t="str">
        <f>IFERROR(VLOOKUP(A371,'Retorno dividendos 2018-2023 an'!A:I,9,FALSE),"")</f>
        <v>-</v>
      </c>
      <c r="G371" s="61" t="str">
        <f t="shared" si="11"/>
        <v/>
      </c>
    </row>
    <row r="372" spans="1:7" ht="15" customHeight="1">
      <c r="A372" s="59" t="s">
        <v>399</v>
      </c>
      <c r="B372" s="59" t="str">
        <f>IFERROR(VLOOKUP(A372,'Retorno dividendos 2018-2023 an'!A:I,3,FALSE),"")</f>
        <v>Reag Mult Ativos Imobiliarios</v>
      </c>
      <c r="C372" s="62"/>
      <c r="D372" s="60">
        <f>IFERROR(VLOOKUP(A372,'Retorno dividendos 2018-2023 an'!A:I,8,FALSE),"")</f>
        <v>5.3574418216000002</v>
      </c>
      <c r="E372" s="61">
        <f t="shared" si="10"/>
        <v>1119937.4999854127</v>
      </c>
      <c r="F372" s="60">
        <f>IFERROR(VLOOKUP(A372,'Retorno dividendos 2018-2023 an'!A:I,9,FALSE),"")</f>
        <v>7.3800223214000003</v>
      </c>
      <c r="G372" s="61">
        <f t="shared" si="11"/>
        <v>813005.67108065228</v>
      </c>
    </row>
    <row r="373" spans="1:7" ht="15" customHeight="1">
      <c r="A373" s="59" t="s">
        <v>400</v>
      </c>
      <c r="B373" s="59" t="str">
        <f>IFERROR(VLOOKUP(A373,'Retorno dividendos 2018-2023 an'!A:I,3,FALSE),"")</f>
        <v>FII BB Renda de Papeis Imobili</v>
      </c>
      <c r="C373" s="62"/>
      <c r="D373" s="60">
        <f>IFERROR(VLOOKUP(A373,'Retorno dividendos 2018-2023 an'!A:I,8,FALSE),"")</f>
        <v>7.9833546735000001</v>
      </c>
      <c r="E373" s="61">
        <f t="shared" si="10"/>
        <v>751563.75300679542</v>
      </c>
      <c r="F373" s="60">
        <f>IFERROR(VLOOKUP(A373,'Retorno dividendos 2018-2023 an'!A:I,9,FALSE),"")</f>
        <v>7.9940993131000004</v>
      </c>
      <c r="G373" s="61">
        <f t="shared" si="11"/>
        <v>750553.59772272874</v>
      </c>
    </row>
    <row r="374" spans="1:7" ht="15" customHeight="1">
      <c r="A374" s="59" t="s">
        <v>401</v>
      </c>
      <c r="B374" s="59" t="str">
        <f>IFERROR(VLOOKUP(A374,'Retorno dividendos 2018-2023 an'!A:I,3,FALSE),"")</f>
        <v>FII Rio Negro FII</v>
      </c>
      <c r="C374" s="62"/>
      <c r="D374" s="60">
        <f>IFERROR(VLOOKUP(A374,'Retorno dividendos 2018-2023 an'!A:I,8,FALSE),"")</f>
        <v>10</v>
      </c>
      <c r="E374" s="61">
        <f t="shared" si="10"/>
        <v>600000</v>
      </c>
      <c r="F374" s="60">
        <f>IFERROR(VLOOKUP(A374,'Retorno dividendos 2018-2023 an'!A:I,9,FALSE),"")</f>
        <v>9.7696245733999998</v>
      </c>
      <c r="G374" s="61">
        <f t="shared" si="11"/>
        <v>614148.47161439026</v>
      </c>
    </row>
    <row r="375" spans="1:7" ht="15" customHeight="1">
      <c r="A375" s="59" t="s">
        <v>402</v>
      </c>
      <c r="B375" s="59" t="str">
        <f>IFERROR(VLOOKUP(A375,'Retorno dividendos 2018-2023 an'!A:I,3,FALSE),"")</f>
        <v>FI Imobiliário Rooftop I</v>
      </c>
      <c r="C375" s="62"/>
      <c r="D375" s="60">
        <f>IFERROR(VLOOKUP(A375,'Retorno dividendos 2018-2023 an'!A:I,8,FALSE),"")</f>
        <v>7.0284890137999998</v>
      </c>
      <c r="E375" s="61">
        <f t="shared" si="10"/>
        <v>853668.54642859567</v>
      </c>
      <c r="F375" s="60">
        <f>IFERROR(VLOOKUP(A375,'Retorno dividendos 2018-2023 an'!A:I,9,FALSE),"")</f>
        <v>0</v>
      </c>
      <c r="G375" s="61" t="str">
        <f t="shared" si="11"/>
        <v/>
      </c>
    </row>
    <row r="376" spans="1:7" ht="15" customHeight="1">
      <c r="A376" s="59" t="s">
        <v>403</v>
      </c>
      <c r="B376" s="59" t="str">
        <f>IFERROR(VLOOKUP(A376,'Retorno dividendos 2018-2023 an'!A:I,3,FALSE),"")</f>
        <v>Rbr Prem Rec Im FII</v>
      </c>
      <c r="C376" s="62"/>
      <c r="D376" s="60">
        <f>IFERROR(VLOOKUP(A376,'Retorno dividendos 2018-2023 an'!A:I,8,FALSE),"")</f>
        <v>13.804398688999999</v>
      </c>
      <c r="E376" s="61">
        <f t="shared" si="10"/>
        <v>434644.06782028725</v>
      </c>
      <c r="F376" s="60">
        <f>IFERROR(VLOOKUP(A376,'Retorno dividendos 2018-2023 an'!A:I,9,FALSE),"")</f>
        <v>11.764705881999999</v>
      </c>
      <c r="G376" s="61">
        <f t="shared" si="11"/>
        <v>510000.0000153</v>
      </c>
    </row>
    <row r="377" spans="1:7" ht="15" customHeight="1">
      <c r="A377" s="59" t="s">
        <v>404</v>
      </c>
      <c r="B377" s="59" t="str">
        <f>IFERROR(VLOOKUP(A377,'Retorno dividendos 2018-2023 an'!A:I,3,FALSE),"")</f>
        <v>Rb Capital Rec Imob FII - FII</v>
      </c>
      <c r="C377" s="62"/>
      <c r="D377" s="60">
        <f>IFERROR(VLOOKUP(A377,'Retorno dividendos 2018-2023 an'!A:I,8,FALSE),"")</f>
        <v>13.327957608</v>
      </c>
      <c r="E377" s="61">
        <f t="shared" si="10"/>
        <v>450181.50390863704</v>
      </c>
      <c r="F377" s="60">
        <f>IFERROR(VLOOKUP(A377,'Retorno dividendos 2018-2023 an'!A:I,9,FALSE),"")</f>
        <v>12.625397602</v>
      </c>
      <c r="G377" s="61">
        <f t="shared" si="11"/>
        <v>475232.55814530031</v>
      </c>
    </row>
    <row r="378" spans="1:7" ht="15" customHeight="1">
      <c r="A378" s="59" t="s">
        <v>405</v>
      </c>
      <c r="B378" s="59" t="str">
        <f>IFERROR(VLOOKUP(A378,'Retorno dividendos 2018-2023 an'!A:I,3,FALSE),"")</f>
        <v>Rb Capital Desenvolvimento Res</v>
      </c>
      <c r="C378" s="62"/>
      <c r="D378" s="60" t="str">
        <f>IFERROR(VLOOKUP(A378,'Retorno dividendos 2018-2023 an'!A:I,8,FALSE),"")</f>
        <v>-</v>
      </c>
      <c r="E378" s="61">
        <f t="shared" si="10"/>
        <v>0</v>
      </c>
      <c r="F378" s="60">
        <f>IFERROR(VLOOKUP(A378,'Retorno dividendos 2018-2023 an'!A:I,9,FALSE),"")</f>
        <v>2.1584261480000002</v>
      </c>
      <c r="G378" s="61">
        <f t="shared" si="11"/>
        <v>2779803.2402264983</v>
      </c>
    </row>
    <row r="379" spans="1:7" ht="15" customHeight="1">
      <c r="A379" s="59" t="s">
        <v>406</v>
      </c>
      <c r="B379" s="59" t="str">
        <f>IFERROR(VLOOKUP(A379,'Retorno dividendos 2018-2023 an'!A:I,3,FALSE),"")</f>
        <v>Brc II - FI</v>
      </c>
      <c r="C379" s="62"/>
      <c r="D379" s="60" t="str">
        <f>IFERROR(VLOOKUP(A379,'Retorno dividendos 2018-2023 an'!A:I,8,FALSE),"")</f>
        <v>-</v>
      </c>
      <c r="E379" s="61">
        <f t="shared" si="10"/>
        <v>0</v>
      </c>
      <c r="F379" s="60" t="str">
        <f>IFERROR(VLOOKUP(A379,'Retorno dividendos 2018-2023 an'!A:I,9,FALSE),"")</f>
        <v>-</v>
      </c>
      <c r="G379" s="61" t="str">
        <f t="shared" si="11"/>
        <v/>
      </c>
    </row>
    <row r="380" spans="1:7" ht="15" customHeight="1">
      <c r="A380" s="59" t="s">
        <v>407</v>
      </c>
      <c r="B380" s="59" t="str">
        <f>IFERROR(VLOOKUP(A380,'Retorno dividendos 2018-2023 an'!A:I,3,FALSE),"")</f>
        <v>Vbi Reits Multiestratégia FII</v>
      </c>
      <c r="C380" s="62"/>
      <c r="D380" s="60">
        <f>IFERROR(VLOOKUP(A380,'Retorno dividendos 2018-2023 an'!A:I,8,FALSE),"")</f>
        <v>12.247144626000001</v>
      </c>
      <c r="E380" s="61">
        <f t="shared" si="10"/>
        <v>489910.11237528268</v>
      </c>
      <c r="F380" s="60">
        <f>IFERROR(VLOOKUP(A380,'Retorno dividendos 2018-2023 an'!A:I,9,FALSE),"")</f>
        <v>10.843373494</v>
      </c>
      <c r="G380" s="61">
        <f t="shared" si="11"/>
        <v>553333.33333210368</v>
      </c>
    </row>
    <row r="381" spans="1:7" ht="15" customHeight="1">
      <c r="A381" s="59" t="s">
        <v>408</v>
      </c>
      <c r="B381" s="59" t="str">
        <f>IFERROR(VLOOKUP(A381,'Retorno dividendos 2018-2023 an'!A:I,3,FALSE),"")</f>
        <v>Riza Akin FII - FII</v>
      </c>
      <c r="C381" s="62"/>
      <c r="D381" s="60">
        <f>IFERROR(VLOOKUP(A381,'Retorno dividendos 2018-2023 an'!A:I,8,FALSE),"")</f>
        <v>15.171558494999999</v>
      </c>
      <c r="E381" s="61">
        <f t="shared" si="10"/>
        <v>395476.83924346894</v>
      </c>
      <c r="F381" s="60">
        <f>IFERROR(VLOOKUP(A381,'Retorno dividendos 2018-2023 an'!A:I,9,FALSE),"")</f>
        <v>14.394110984999999</v>
      </c>
      <c r="G381" s="61">
        <f t="shared" si="11"/>
        <v>416837.13612133166</v>
      </c>
    </row>
    <row r="382" spans="1:7" ht="15" customHeight="1">
      <c r="A382" s="59" t="s">
        <v>409</v>
      </c>
      <c r="B382" s="59" t="str">
        <f>IFERROR(VLOOKUP(A382,'Retorno dividendos 2018-2023 an'!A:I,3,FALSE),"")</f>
        <v>Riza Arctium Real Estate FII</v>
      </c>
      <c r="C382" s="62"/>
      <c r="D382" s="60">
        <f>IFERROR(VLOOKUP(A382,'Retorno dividendos 2018-2023 an'!A:I,8,FALSE),"")</f>
        <v>13.372616209</v>
      </c>
      <c r="E382" s="61">
        <f t="shared" si="10"/>
        <v>448678.09755595151</v>
      </c>
      <c r="F382" s="60">
        <f>IFERROR(VLOOKUP(A382,'Retorno dividendos 2018-2023 an'!A:I,9,FALSE),"")</f>
        <v>13.78080415</v>
      </c>
      <c r="G382" s="61">
        <f t="shared" si="11"/>
        <v>435388.23530845984</v>
      </c>
    </row>
    <row r="383" spans="1:7" ht="15" customHeight="1">
      <c r="A383" s="59" t="s">
        <v>410</v>
      </c>
      <c r="B383" s="59" t="str">
        <f>IFERROR(VLOOKUP(A383,'Retorno dividendos 2018-2023 an'!A:I,3,FALSE),"")</f>
        <v>Riza Arctium Real Estate FII</v>
      </c>
      <c r="C383" s="62"/>
      <c r="D383" s="60" t="str">
        <f>IFERROR(VLOOKUP(A383,'Retorno dividendos 2018-2023 an'!A:I,8,FALSE),"")</f>
        <v>-</v>
      </c>
      <c r="E383" s="61">
        <f t="shared" si="10"/>
        <v>0</v>
      </c>
      <c r="F383" s="60" t="str">
        <f>IFERROR(VLOOKUP(A383,'Retorno dividendos 2018-2023 an'!A:I,9,FALSE),"")</f>
        <v>-</v>
      </c>
      <c r="G383" s="61" t="str">
        <f t="shared" si="11"/>
        <v/>
      </c>
    </row>
    <row r="384" spans="1:7" ht="15" customHeight="1">
      <c r="A384" s="59" t="s">
        <v>411</v>
      </c>
      <c r="B384" s="59" t="str">
        <f>IFERROR(VLOOKUP(A384,'Retorno dividendos 2018-2023 an'!A:I,3,FALSE),"")</f>
        <v>Riza Lecci FII Resp Limitada-Cl Sênior</v>
      </c>
      <c r="C384" s="62"/>
      <c r="D384" s="60" t="str">
        <f>IFERROR(VLOOKUP(A384,'Retorno dividendos 2018-2023 an'!A:I,8,FALSE),"")</f>
        <v>-</v>
      </c>
      <c r="E384" s="61">
        <f t="shared" si="10"/>
        <v>0</v>
      </c>
      <c r="F384" s="60" t="str">
        <f>IFERROR(VLOOKUP(A384,'Retorno dividendos 2018-2023 an'!A:I,9,FALSE),"")</f>
        <v>-</v>
      </c>
      <c r="G384" s="61" t="str">
        <f t="shared" si="11"/>
        <v/>
      </c>
    </row>
    <row r="385" spans="1:7" ht="15" customHeight="1">
      <c r="A385" s="59" t="s">
        <v>412</v>
      </c>
      <c r="B385" s="59" t="str">
        <f>IFERROR(VLOOKUP(A385,'Retorno dividendos 2018-2023 an'!A:I,3,FALSE),"")</f>
        <v>FII Riza Terrax</v>
      </c>
      <c r="C385" s="62"/>
      <c r="D385" s="60">
        <f>IFERROR(VLOOKUP(A385,'Retorno dividendos 2018-2023 an'!A:I,8,FALSE),"")</f>
        <v>11.660278394000001</v>
      </c>
      <c r="E385" s="61">
        <f t="shared" si="10"/>
        <v>514567.47405682906</v>
      </c>
      <c r="F385" s="60">
        <f>IFERROR(VLOOKUP(A385,'Retorno dividendos 2018-2023 an'!A:I,9,FALSE),"")</f>
        <v>10.391425908</v>
      </c>
      <c r="G385" s="61">
        <f t="shared" si="11"/>
        <v>577399.10317609122</v>
      </c>
    </row>
    <row r="386" spans="1:7" ht="15" customHeight="1">
      <c r="A386" s="59" t="s">
        <v>413</v>
      </c>
      <c r="B386" s="59" t="str">
        <f>IFERROR(VLOOKUP(A386,'Retorno dividendos 2018-2023 an'!A:I,3,FALSE),"")</f>
        <v>FII Brl Prop II Subordinada Mezanino</v>
      </c>
      <c r="C386" s="62"/>
      <c r="D386" s="60">
        <f>IFERROR(VLOOKUP(A386,'Retorno dividendos 2018-2023 an'!A:I,8,FALSE),"")</f>
        <v>9.3283943667999996</v>
      </c>
      <c r="E386" s="61">
        <f t="shared" si="10"/>
        <v>643197.50688866212</v>
      </c>
      <c r="F386" s="60">
        <f>IFERROR(VLOOKUP(A386,'Retorno dividendos 2018-2023 an'!A:I,9,FALSE),"")</f>
        <v>9.5391608391999991</v>
      </c>
      <c r="G386" s="61">
        <f t="shared" si="11"/>
        <v>628986.14470821619</v>
      </c>
    </row>
    <row r="387" spans="1:7" ht="15" customHeight="1">
      <c r="A387" s="59" t="s">
        <v>414</v>
      </c>
      <c r="B387" s="59" t="str">
        <f>IFERROR(VLOOKUP(A387,'Retorno dividendos 2018-2023 an'!A:I,3,FALSE),"")</f>
        <v>FII Brl Prop II Subordinada Mezanino</v>
      </c>
      <c r="C387" s="62"/>
      <c r="D387" s="60" t="str">
        <f>IFERROR(VLOOKUP(A387,'Retorno dividendos 2018-2023 an'!A:I,8,FALSE),"")</f>
        <v>-</v>
      </c>
      <c r="E387" s="61">
        <f t="shared" si="10"/>
        <v>0</v>
      </c>
      <c r="F387" s="60" t="str">
        <f>IFERROR(VLOOKUP(A387,'Retorno dividendos 2018-2023 an'!A:I,9,FALSE),"")</f>
        <v>-</v>
      </c>
      <c r="G387" s="61" t="str">
        <f t="shared" si="11"/>
        <v/>
      </c>
    </row>
    <row r="388" spans="1:7" ht="15" customHeight="1">
      <c r="A388" s="59" t="s">
        <v>415</v>
      </c>
      <c r="B388" s="59" t="str">
        <f>IFERROR(VLOOKUP(A388,'Retorno dividendos 2018-2023 an'!A:I,3,FALSE),"")</f>
        <v>Raizz Desenv I FII - FII-Unica</v>
      </c>
      <c r="C388" s="62"/>
      <c r="D388" s="60" t="str">
        <f>IFERROR(VLOOKUP(A388,'Retorno dividendos 2018-2023 an'!A:I,8,FALSE),"")</f>
        <v>-</v>
      </c>
      <c r="E388" s="61">
        <f t="shared" si="10"/>
        <v>0</v>
      </c>
      <c r="F388" s="60" t="str">
        <f>IFERROR(VLOOKUP(A388,'Retorno dividendos 2018-2023 an'!A:I,9,FALSE),"")</f>
        <v>-</v>
      </c>
      <c r="G388" s="61" t="str">
        <f t="shared" si="11"/>
        <v/>
      </c>
    </row>
    <row r="389" spans="1:7" ht="15" customHeight="1">
      <c r="A389" s="59" t="s">
        <v>416</v>
      </c>
      <c r="B389" s="59" t="str">
        <f>IFERROR(VLOOKUP(A389,'Retorno dividendos 2018-2023 an'!A:I,3,FALSE),"")</f>
        <v>Santander Papeis Imobiliarios</v>
      </c>
      <c r="C389" s="62"/>
      <c r="D389" s="60">
        <f>IFERROR(VLOOKUP(A389,'Retorno dividendos 2018-2023 an'!A:I,8,FALSE),"")</f>
        <v>13.43595382</v>
      </c>
      <c r="E389" s="61">
        <f t="shared" si="10"/>
        <v>446563.01148257445</v>
      </c>
      <c r="F389" s="60">
        <f>IFERROR(VLOOKUP(A389,'Retorno dividendos 2018-2023 an'!A:I,9,FALSE),"")</f>
        <v>12.572021203</v>
      </c>
      <c r="G389" s="61">
        <f t="shared" si="11"/>
        <v>477250.22914917208</v>
      </c>
    </row>
    <row r="390" spans="1:7" ht="15" customHeight="1">
      <c r="A390" s="59" t="s">
        <v>417</v>
      </c>
      <c r="B390" s="59" t="str">
        <f>IFERROR(VLOOKUP(A390,'Retorno dividendos 2018-2023 an'!A:I,3,FALSE),"")</f>
        <v>FII Sia Corporate</v>
      </c>
      <c r="C390" s="62"/>
      <c r="D390" s="60" t="str">
        <f>IFERROR(VLOOKUP(A390,'Retorno dividendos 2018-2023 an'!A:I,8,FALSE),"")</f>
        <v>-</v>
      </c>
      <c r="E390" s="61">
        <f t="shared" ref="E390:E453" si="12">IFERROR(($D$1*12)/(D390/100),0)</f>
        <v>0</v>
      </c>
      <c r="F390" s="60">
        <f>IFERROR(VLOOKUP(A390,'Retorno dividendos 2018-2023 an'!A:I,9,FALSE),"")</f>
        <v>0</v>
      </c>
      <c r="G390" s="61" t="str">
        <f t="shared" ref="G390:G453" si="13">IFERROR(($D$1*12)/(F390/100),"")</f>
        <v/>
      </c>
    </row>
    <row r="391" spans="1:7" ht="15" customHeight="1">
      <c r="A391" s="59" t="s">
        <v>418</v>
      </c>
      <c r="B391" s="59" t="str">
        <f>IFERROR(VLOOKUP(A391,'Retorno dividendos 2018-2023 an'!A:I,3,FALSE),"")</f>
        <v>Santander Papéis Imobiliários FII</v>
      </c>
      <c r="C391" s="62"/>
      <c r="D391" s="60" t="str">
        <f>IFERROR(VLOOKUP(A391,'Retorno dividendos 2018-2023 an'!A:I,8,FALSE),"")</f>
        <v>-</v>
      </c>
      <c r="E391" s="61">
        <f t="shared" si="12"/>
        <v>0</v>
      </c>
      <c r="F391" s="60">
        <f>IFERROR(VLOOKUP(A391,'Retorno dividendos 2018-2023 an'!A:I,9,FALSE),"")</f>
        <v>11.404977123</v>
      </c>
      <c r="G391" s="61">
        <f t="shared" si="13"/>
        <v>526086.10567924939</v>
      </c>
    </row>
    <row r="392" spans="1:7" ht="15" customHeight="1">
      <c r="A392" s="59" t="s">
        <v>419</v>
      </c>
      <c r="B392" s="59" t="str">
        <f>IFERROR(VLOOKUP(A392,'Retorno dividendos 2018-2023 an'!A:I,3,FALSE),"")</f>
        <v>Santander Renda de Alugueis Fu</v>
      </c>
      <c r="C392" s="62"/>
      <c r="D392" s="60">
        <f>IFERROR(VLOOKUP(A392,'Retorno dividendos 2018-2023 an'!A:I,8,FALSE),"")</f>
        <v>9.9182156133999992</v>
      </c>
      <c r="E392" s="61">
        <f t="shared" si="12"/>
        <v>604947.52623583854</v>
      </c>
      <c r="F392" s="60">
        <f>IFERROR(VLOOKUP(A392,'Retorno dividendos 2018-2023 an'!A:I,9,FALSE),"")</f>
        <v>7.3914823915000003</v>
      </c>
      <c r="G392" s="61">
        <f t="shared" si="13"/>
        <v>811745.15235263691</v>
      </c>
    </row>
    <row r="393" spans="1:7" ht="15" customHeight="1">
      <c r="A393" s="59" t="s">
        <v>420</v>
      </c>
      <c r="B393" s="59" t="str">
        <f>IFERROR(VLOOKUP(A393,'Retorno dividendos 2018-2023 an'!A:I,3,FALSE),"")</f>
        <v>Scp</v>
      </c>
      <c r="C393" s="62"/>
      <c r="D393" s="60">
        <f>IFERROR(VLOOKUP(A393,'Retorno dividendos 2018-2023 an'!A:I,8,FALSE),"")</f>
        <v>5.3892215568999999</v>
      </c>
      <c r="E393" s="61">
        <f t="shared" si="12"/>
        <v>1113333.3333304881</v>
      </c>
      <c r="F393" s="60">
        <f>IFERROR(VLOOKUP(A393,'Retorno dividendos 2018-2023 an'!A:I,9,FALSE),"")</f>
        <v>1.3347457626999999</v>
      </c>
      <c r="G393" s="61">
        <f t="shared" si="13"/>
        <v>4495238.0952780535</v>
      </c>
    </row>
    <row r="394" spans="1:7" ht="15" customHeight="1">
      <c r="A394" s="59" t="s">
        <v>421</v>
      </c>
      <c r="B394" s="59" t="str">
        <f>IFERROR(VLOOKUP(A394,'Retorno dividendos 2018-2023 an'!A:I,3,FALSE),"")</f>
        <v>Hedge Seed FII Subordinada</v>
      </c>
      <c r="C394" s="62"/>
      <c r="D394" s="60" t="str">
        <f>IFERROR(VLOOKUP(A394,'Retorno dividendos 2018-2023 an'!A:I,8,FALSE),"")</f>
        <v>-</v>
      </c>
      <c r="E394" s="61">
        <f t="shared" si="12"/>
        <v>0</v>
      </c>
      <c r="F394" s="60" t="str">
        <f>IFERROR(VLOOKUP(A394,'Retorno dividendos 2018-2023 an'!A:I,9,FALSE),"")</f>
        <v>-</v>
      </c>
      <c r="G394" s="61" t="str">
        <f t="shared" si="13"/>
        <v/>
      </c>
    </row>
    <row r="395" spans="1:7" ht="15" customHeight="1">
      <c r="A395" s="59" t="s">
        <v>422</v>
      </c>
      <c r="B395" s="59" t="str">
        <f>IFERROR(VLOOKUP(A395,'Retorno dividendos 2018-2023 an'!A:I,3,FALSE),"")</f>
        <v>Sequóia III Renda Imobiliária</v>
      </c>
      <c r="C395" s="62"/>
      <c r="D395" s="60">
        <f>IFERROR(VLOOKUP(A395,'Retorno dividendos 2018-2023 an'!A:I,8,FALSE),"")</f>
        <v>13.538061404</v>
      </c>
      <c r="E395" s="61">
        <f t="shared" si="12"/>
        <v>443194.91697882384</v>
      </c>
      <c r="F395" s="60">
        <f>IFERROR(VLOOKUP(A395,'Retorno dividendos 2018-2023 an'!A:I,9,FALSE),"")</f>
        <v>12.298221845</v>
      </c>
      <c r="G395" s="61">
        <f t="shared" si="13"/>
        <v>487875.40797529009</v>
      </c>
    </row>
    <row r="396" spans="1:7" ht="15" customHeight="1">
      <c r="A396" s="59" t="s">
        <v>423</v>
      </c>
      <c r="B396" s="59" t="str">
        <f>IFERROR(VLOOKUP(A396,'Retorno dividendos 2018-2023 an'!A:I,3,FALSE),"")</f>
        <v>FII São Fernando</v>
      </c>
      <c r="C396" s="62"/>
      <c r="D396" s="60" t="str">
        <f>IFERROR(VLOOKUP(A396,'Retorno dividendos 2018-2023 an'!A:I,8,FALSE),"")</f>
        <v>-</v>
      </c>
      <c r="E396" s="61">
        <f t="shared" si="12"/>
        <v>0</v>
      </c>
      <c r="F396" s="60" t="str">
        <f>IFERROR(VLOOKUP(A396,'Retorno dividendos 2018-2023 an'!A:I,9,FALSE),"")</f>
        <v>-</v>
      </c>
      <c r="G396" s="61" t="str">
        <f t="shared" si="13"/>
        <v/>
      </c>
    </row>
    <row r="397" spans="1:7" ht="15" customHeight="1">
      <c r="A397" s="59" t="s">
        <v>424</v>
      </c>
      <c r="B397" s="59" t="str">
        <f>IFERROR(VLOOKUP(A397,'Retorno dividendos 2018-2023 an'!A:I,3,FALSE),"")</f>
        <v>Shopping Parque Dom Pedro FII</v>
      </c>
      <c r="C397" s="62"/>
      <c r="D397" s="60" t="str">
        <f>IFERROR(VLOOKUP(A397,'Retorno dividendos 2018-2023 an'!A:I,8,FALSE),"")</f>
        <v>-</v>
      </c>
      <c r="E397" s="61">
        <f t="shared" si="12"/>
        <v>0</v>
      </c>
      <c r="F397" s="60" t="str">
        <f>IFERROR(VLOOKUP(A397,'Retorno dividendos 2018-2023 an'!A:I,9,FALSE),"")</f>
        <v>-</v>
      </c>
      <c r="G397" s="61" t="str">
        <f t="shared" si="13"/>
        <v/>
      </c>
    </row>
    <row r="398" spans="1:7" ht="15" customHeight="1">
      <c r="A398" s="59" t="s">
        <v>425</v>
      </c>
      <c r="B398" s="59" t="str">
        <f>IFERROR(VLOOKUP(A398,'Retorno dividendos 2018-2023 an'!A:I,3,FALSE),"")</f>
        <v>Mult Shoppings FII</v>
      </c>
      <c r="C398" s="62"/>
      <c r="D398" s="60">
        <f>IFERROR(VLOOKUP(A398,'Retorno dividendos 2018-2023 an'!A:I,8,FALSE),"")</f>
        <v>0</v>
      </c>
      <c r="E398" s="61">
        <f t="shared" si="12"/>
        <v>0</v>
      </c>
      <c r="F398" s="60">
        <f>IFERROR(VLOOKUP(A398,'Retorno dividendos 2018-2023 an'!A:I,9,FALSE),"")</f>
        <v>0</v>
      </c>
      <c r="G398" s="61" t="str">
        <f t="shared" si="13"/>
        <v/>
      </c>
    </row>
    <row r="399" spans="1:7" ht="15" customHeight="1">
      <c r="A399" s="59" t="s">
        <v>426</v>
      </c>
      <c r="B399" s="59" t="str">
        <f>IFERROR(VLOOKUP(A399,'Retorno dividendos 2018-2023 an'!A:I,3,FALSE),"")</f>
        <v>Mult Shoppings FII</v>
      </c>
      <c r="C399" s="62"/>
      <c r="D399" s="60" t="str">
        <f>IFERROR(VLOOKUP(A399,'Retorno dividendos 2018-2023 an'!A:I,8,FALSE),"")</f>
        <v>-</v>
      </c>
      <c r="E399" s="61">
        <f t="shared" si="12"/>
        <v>0</v>
      </c>
      <c r="F399" s="60" t="str">
        <f>IFERROR(VLOOKUP(A399,'Retorno dividendos 2018-2023 an'!A:I,9,FALSE),"")</f>
        <v>-</v>
      </c>
      <c r="G399" s="61" t="str">
        <f t="shared" si="13"/>
        <v/>
      </c>
    </row>
    <row r="400" spans="1:7" ht="15" customHeight="1">
      <c r="A400" s="59" t="s">
        <v>427</v>
      </c>
      <c r="B400" s="59" t="str">
        <f>IFERROR(VLOOKUP(A400,'Retorno dividendos 2018-2023 an'!A:I,3,FALSE),"")</f>
        <v>FII Shopping Patio Higienopolis</v>
      </c>
      <c r="C400" s="62"/>
      <c r="D400" s="60">
        <f>IFERROR(VLOOKUP(A400,'Retorno dividendos 2018-2023 an'!A:I,8,FALSE),"")</f>
        <v>6.8843693307000002</v>
      </c>
      <c r="E400" s="61">
        <f t="shared" si="12"/>
        <v>871539.52842764196</v>
      </c>
      <c r="F400" s="60">
        <f>IFERROR(VLOOKUP(A400,'Retorno dividendos 2018-2023 an'!A:I,9,FALSE),"")</f>
        <v>6.4784739857</v>
      </c>
      <c r="G400" s="61">
        <f t="shared" si="13"/>
        <v>926144.02917166275</v>
      </c>
    </row>
    <row r="401" spans="1:7" ht="15" customHeight="1">
      <c r="A401" s="59" t="s">
        <v>428</v>
      </c>
      <c r="B401" s="59" t="str">
        <f>IFERROR(VLOOKUP(A401,'Retorno dividendos 2018-2023 an'!A:I,3,FALSE),"")</f>
        <v>Sh Special Opps FII</v>
      </c>
      <c r="C401" s="62"/>
      <c r="D401" s="60" t="str">
        <f>IFERROR(VLOOKUP(A401,'Retorno dividendos 2018-2023 an'!A:I,8,FALSE),"")</f>
        <v>-</v>
      </c>
      <c r="E401" s="61">
        <f t="shared" si="12"/>
        <v>0</v>
      </c>
      <c r="F401" s="60" t="str">
        <f>IFERROR(VLOOKUP(A401,'Retorno dividendos 2018-2023 an'!A:I,9,FALSE),"")</f>
        <v>-</v>
      </c>
      <c r="G401" s="61" t="str">
        <f t="shared" si="13"/>
        <v/>
      </c>
    </row>
    <row r="402" spans="1:7" ht="15" customHeight="1">
      <c r="A402" s="59" t="s">
        <v>429</v>
      </c>
      <c r="B402" s="59" t="str">
        <f>IFERROR(VLOOKUP(A402,'Retorno dividendos 2018-2023 an'!A:I,3,FALSE),"")</f>
        <v>Sj Au Logística FII</v>
      </c>
      <c r="C402" s="62"/>
      <c r="D402" s="60">
        <f>IFERROR(VLOOKUP(A402,'Retorno dividendos 2018-2023 an'!A:I,8,FALSE),"")</f>
        <v>0</v>
      </c>
      <c r="E402" s="61">
        <f t="shared" si="12"/>
        <v>0</v>
      </c>
      <c r="F402" s="60">
        <f>IFERROR(VLOOKUP(A402,'Retorno dividendos 2018-2023 an'!A:I,9,FALSE),"")</f>
        <v>21.862348178000001</v>
      </c>
      <c r="G402" s="61">
        <f t="shared" si="13"/>
        <v>274444.44444617239</v>
      </c>
    </row>
    <row r="403" spans="1:7" ht="15" customHeight="1">
      <c r="A403" s="59" t="s">
        <v>430</v>
      </c>
      <c r="B403" s="59" t="str">
        <f>IFERROR(VLOOKUP(A403,'Retorno dividendos 2018-2023 an'!A:I,3,FALSE),"")</f>
        <v>FII Smart Real Estate - Resp Limitada</v>
      </c>
      <c r="C403" s="62"/>
      <c r="D403" s="60" t="str">
        <f>IFERROR(VLOOKUP(A403,'Retorno dividendos 2018-2023 an'!A:I,8,FALSE),"")</f>
        <v>-</v>
      </c>
      <c r="E403" s="61">
        <f t="shared" si="12"/>
        <v>0</v>
      </c>
      <c r="F403" s="60" t="str">
        <f>IFERROR(VLOOKUP(A403,'Retorno dividendos 2018-2023 an'!A:I,9,FALSE),"")</f>
        <v>-</v>
      </c>
      <c r="G403" s="61" t="str">
        <f t="shared" si="13"/>
        <v/>
      </c>
    </row>
    <row r="404" spans="1:7" ht="15" customHeight="1">
      <c r="A404" s="59" t="s">
        <v>431</v>
      </c>
      <c r="B404" s="59" t="str">
        <f>IFERROR(VLOOKUP(A404,'Retorno dividendos 2018-2023 an'!A:I,3,FALSE),"")</f>
        <v>FII Smart Real Estate - Resp Limitada</v>
      </c>
      <c r="C404" s="62"/>
      <c r="D404" s="60" t="str">
        <f>IFERROR(VLOOKUP(A404,'Retorno dividendos 2018-2023 an'!A:I,8,FALSE),"")</f>
        <v>-</v>
      </c>
      <c r="E404" s="61">
        <f t="shared" si="12"/>
        <v>0</v>
      </c>
      <c r="F404" s="60" t="str">
        <f>IFERROR(VLOOKUP(A404,'Retorno dividendos 2018-2023 an'!A:I,9,FALSE),"")</f>
        <v>-</v>
      </c>
      <c r="G404" s="61" t="str">
        <f t="shared" si="13"/>
        <v/>
      </c>
    </row>
    <row r="405" spans="1:7" ht="15" customHeight="1">
      <c r="A405" s="59" t="s">
        <v>432</v>
      </c>
      <c r="B405" s="59" t="str">
        <f>IFERROR(VLOOKUP(A405,'Retorno dividendos 2018-2023 an'!A:I,3,FALSE),"")</f>
        <v>Suno Recebíveis FII</v>
      </c>
      <c r="C405" s="62"/>
      <c r="D405" s="60">
        <f>IFERROR(VLOOKUP(A405,'Retorno dividendos 2018-2023 an'!A:I,8,FALSE),"")</f>
        <v>12.543164737</v>
      </c>
      <c r="E405" s="61">
        <f t="shared" si="12"/>
        <v>478348.17813570739</v>
      </c>
      <c r="F405" s="60">
        <f>IFERROR(VLOOKUP(A405,'Retorno dividendos 2018-2023 an'!A:I,9,FALSE),"")</f>
        <v>11.493680962999999</v>
      </c>
      <c r="G405" s="61">
        <f t="shared" si="13"/>
        <v>522025.97403868794</v>
      </c>
    </row>
    <row r="406" spans="1:7" ht="15" customHeight="1">
      <c r="A406" s="59" t="s">
        <v>433</v>
      </c>
      <c r="B406" s="59" t="str">
        <f>IFERROR(VLOOKUP(A406,'Retorno dividendos 2018-2023 an'!A:I,3,FALSE),"")</f>
        <v>Suno Energias Limpas FI Imobiliário Is</v>
      </c>
      <c r="C406" s="62"/>
      <c r="D406" s="60" t="str">
        <f>IFERROR(VLOOKUP(A406,'Retorno dividendos 2018-2023 an'!A:I,8,FALSE),"")</f>
        <v>-</v>
      </c>
      <c r="E406" s="61">
        <f t="shared" si="12"/>
        <v>0</v>
      </c>
      <c r="F406" s="60">
        <f>IFERROR(VLOOKUP(A406,'Retorno dividendos 2018-2023 an'!A:I,9,FALSE),"")</f>
        <v>14.735485947999999</v>
      </c>
      <c r="G406" s="61">
        <f t="shared" si="13"/>
        <v>407180.32789508114</v>
      </c>
    </row>
    <row r="407" spans="1:7" ht="15" customHeight="1">
      <c r="A407" s="59" t="s">
        <v>434</v>
      </c>
      <c r="B407" s="59" t="str">
        <f>IFERROR(VLOOKUP(A407,'Retorno dividendos 2018-2023 an'!A:I,3,FALSE),"")</f>
        <v>Suno Fundo de Fundos de Invest</v>
      </c>
      <c r="C407" s="62"/>
      <c r="D407" s="60">
        <f>IFERROR(VLOOKUP(A407,'Retorno dividendos 2018-2023 an'!A:I,8,FALSE),"")</f>
        <v>9.7793950421000009</v>
      </c>
      <c r="E407" s="61">
        <f t="shared" si="12"/>
        <v>613534.88371930795</v>
      </c>
      <c r="F407" s="60">
        <f>IFERROR(VLOOKUP(A407,'Retorno dividendos 2018-2023 an'!A:I,9,FALSE),"")</f>
        <v>11.847089885999999</v>
      </c>
      <c r="G407" s="61">
        <f t="shared" si="13"/>
        <v>506453.48838708055</v>
      </c>
    </row>
    <row r="408" spans="1:7" ht="15" customHeight="1">
      <c r="A408" s="59" t="s">
        <v>435</v>
      </c>
      <c r="B408" s="59" t="str">
        <f>IFERROR(VLOOKUP(A408,'Retorno dividendos 2018-2023 an'!A:I,3,FALSE),"")</f>
        <v>Suno Fundo de Fundos de Invest</v>
      </c>
      <c r="C408" s="62"/>
      <c r="D408" s="60" t="str">
        <f>IFERROR(VLOOKUP(A408,'Retorno dividendos 2018-2023 an'!A:I,8,FALSE),"")</f>
        <v>-</v>
      </c>
      <c r="E408" s="61">
        <f t="shared" si="12"/>
        <v>0</v>
      </c>
      <c r="F408" s="60" t="str">
        <f>IFERROR(VLOOKUP(A408,'Retorno dividendos 2018-2023 an'!A:I,9,FALSE),"")</f>
        <v>-</v>
      </c>
      <c r="G408" s="61" t="str">
        <f t="shared" si="13"/>
        <v/>
      </c>
    </row>
    <row r="409" spans="1:7" ht="15" customHeight="1">
      <c r="A409" s="59" t="s">
        <v>436</v>
      </c>
      <c r="B409" s="59" t="str">
        <f>IFERROR(VLOOKUP(A409,'Retorno dividendos 2018-2023 an'!A:I,3,FALSE),"")</f>
        <v>Suno Log FII</v>
      </c>
      <c r="C409" s="62"/>
      <c r="D409" s="60">
        <f>IFERROR(VLOOKUP(A409,'Retorno dividendos 2018-2023 an'!A:I,8,FALSE),"")</f>
        <v>2.3547094188000002</v>
      </c>
      <c r="E409" s="61">
        <f t="shared" si="12"/>
        <v>2548085.1064237477</v>
      </c>
      <c r="F409" s="60">
        <f>IFERROR(VLOOKUP(A409,'Retorno dividendos 2018-2023 an'!A:I,9,FALSE),"")</f>
        <v>8.7129797102000008</v>
      </c>
      <c r="G409" s="61">
        <f t="shared" si="13"/>
        <v>688627.7943441089</v>
      </c>
    </row>
    <row r="410" spans="1:7" ht="15" customHeight="1">
      <c r="A410" s="59" t="s">
        <v>437</v>
      </c>
      <c r="B410" s="59" t="str">
        <f>IFERROR(VLOOKUP(A410,'Retorno dividendos 2018-2023 an'!A:I,3,FALSE),"")</f>
        <v>Suno Mult FII</v>
      </c>
      <c r="C410" s="62"/>
      <c r="D410" s="60" t="str">
        <f>IFERROR(VLOOKUP(A410,'Retorno dividendos 2018-2023 an'!A:I,8,FALSE),"")</f>
        <v>-</v>
      </c>
      <c r="E410" s="61">
        <f t="shared" si="12"/>
        <v>0</v>
      </c>
      <c r="F410" s="60">
        <f>IFERROR(VLOOKUP(A410,'Retorno dividendos 2018-2023 an'!A:I,9,FALSE),"")</f>
        <v>10.555239366</v>
      </c>
      <c r="G410" s="61">
        <f t="shared" si="13"/>
        <v>568438.08008058008</v>
      </c>
    </row>
    <row r="411" spans="1:7" ht="15" customHeight="1">
      <c r="A411" s="59" t="s">
        <v>438</v>
      </c>
      <c r="B411" s="59" t="str">
        <f>IFERROR(VLOOKUP(A411,'Retorno dividendos 2018-2023 an'!A:I,3,FALSE),"")</f>
        <v>FI Imobiliário Sofia</v>
      </c>
      <c r="C411" s="62"/>
      <c r="D411" s="60" t="str">
        <f>IFERROR(VLOOKUP(A411,'Retorno dividendos 2018-2023 an'!A:I,8,FALSE),"")</f>
        <v>-</v>
      </c>
      <c r="E411" s="61">
        <f t="shared" si="12"/>
        <v>0</v>
      </c>
      <c r="F411" s="60" t="str">
        <f>IFERROR(VLOOKUP(A411,'Retorno dividendos 2018-2023 an'!A:I,9,FALSE),"")</f>
        <v>-</v>
      </c>
      <c r="G411" s="61" t="str">
        <f t="shared" si="13"/>
        <v/>
      </c>
    </row>
    <row r="412" spans="1:7" ht="15" customHeight="1">
      <c r="A412" s="59" t="s">
        <v>439</v>
      </c>
      <c r="B412" s="59" t="str">
        <f>IFERROR(VLOOKUP(A412,'Retorno dividendos 2018-2023 an'!A:I,3,FALSE),"")</f>
        <v>Solarium FII - FI Imo</v>
      </c>
      <c r="C412" s="62"/>
      <c r="D412" s="60" t="str">
        <f>IFERROR(VLOOKUP(A412,'Retorno dividendos 2018-2023 an'!A:I,8,FALSE),"")</f>
        <v>-</v>
      </c>
      <c r="E412" s="61">
        <f t="shared" si="12"/>
        <v>0</v>
      </c>
      <c r="F412" s="60" t="str">
        <f>IFERROR(VLOOKUP(A412,'Retorno dividendos 2018-2023 an'!A:I,9,FALSE),"")</f>
        <v>-</v>
      </c>
      <c r="G412" s="61" t="str">
        <f t="shared" si="13"/>
        <v/>
      </c>
    </row>
    <row r="413" spans="1:7" ht="15" customHeight="1">
      <c r="A413" s="59" t="s">
        <v>440</v>
      </c>
      <c r="B413" s="59" t="str">
        <f>IFERROR(VLOOKUP(A413,'Retorno dividendos 2018-2023 an'!A:I,3,FALSE),"")</f>
        <v>Spa FII</v>
      </c>
      <c r="C413" s="62"/>
      <c r="D413" s="60" t="str">
        <f>IFERROR(VLOOKUP(A413,'Retorno dividendos 2018-2023 an'!A:I,8,FALSE),"")</f>
        <v>-</v>
      </c>
      <c r="E413" s="61">
        <f t="shared" si="12"/>
        <v>0</v>
      </c>
      <c r="F413" s="60" t="str">
        <f>IFERROR(VLOOKUP(A413,'Retorno dividendos 2018-2023 an'!A:I,9,FALSE),"")</f>
        <v>-</v>
      </c>
      <c r="G413" s="61" t="str">
        <f t="shared" si="13"/>
        <v/>
      </c>
    </row>
    <row r="414" spans="1:7" ht="15" customHeight="1">
      <c r="A414" s="59" t="s">
        <v>441</v>
      </c>
      <c r="B414" s="59" t="str">
        <f>IFERROR(VLOOKUP(A414,'Retorno dividendos 2018-2023 an'!A:I,3,FALSE),"")</f>
        <v>Whg Finvest SP Realty FII</v>
      </c>
      <c r="C414" s="62"/>
      <c r="D414" s="60" t="str">
        <f>IFERROR(VLOOKUP(A414,'Retorno dividendos 2018-2023 an'!A:I,8,FALSE),"")</f>
        <v>-</v>
      </c>
      <c r="E414" s="61">
        <f t="shared" si="12"/>
        <v>0</v>
      </c>
      <c r="F414" s="60" t="str">
        <f>IFERROR(VLOOKUP(A414,'Retorno dividendos 2018-2023 an'!A:I,9,FALSE),"")</f>
        <v>-</v>
      </c>
      <c r="G414" s="61" t="str">
        <f t="shared" si="13"/>
        <v/>
      </c>
    </row>
    <row r="415" spans="1:7" ht="15" customHeight="1">
      <c r="A415" s="59" t="s">
        <v>442</v>
      </c>
      <c r="B415" s="59" t="str">
        <f>IFERROR(VLOOKUP(A415,'Retorno dividendos 2018-2023 an'!A:I,3,FALSE),"")</f>
        <v>Spgm FI Imobiliário Senior</v>
      </c>
      <c r="C415" s="62"/>
      <c r="D415" s="60" t="str">
        <f>IFERROR(VLOOKUP(A415,'Retorno dividendos 2018-2023 an'!A:I,8,FALSE),"")</f>
        <v>-</v>
      </c>
      <c r="E415" s="61">
        <f t="shared" si="12"/>
        <v>0</v>
      </c>
      <c r="F415" s="60" t="str">
        <f>IFERROR(VLOOKUP(A415,'Retorno dividendos 2018-2023 an'!A:I,9,FALSE),"")</f>
        <v>-</v>
      </c>
      <c r="G415" s="61" t="str">
        <f t="shared" si="13"/>
        <v/>
      </c>
    </row>
    <row r="416" spans="1:7" ht="15" customHeight="1">
      <c r="A416" s="59" t="s">
        <v>443</v>
      </c>
      <c r="B416" s="59" t="str">
        <f>IFERROR(VLOOKUP(A416,'Retorno dividendos 2018-2023 an'!A:I,3,FALSE),"")</f>
        <v>Spgm FI Imobiliário Subordinada</v>
      </c>
      <c r="C416" s="62"/>
      <c r="D416" s="60" t="str">
        <f>IFERROR(VLOOKUP(A416,'Retorno dividendos 2018-2023 an'!A:I,8,FALSE),"")</f>
        <v>-</v>
      </c>
      <c r="E416" s="61">
        <f t="shared" si="12"/>
        <v>0</v>
      </c>
      <c r="F416" s="60" t="str">
        <f>IFERROR(VLOOKUP(A416,'Retorno dividendos 2018-2023 an'!A:I,9,FALSE),"")</f>
        <v>-</v>
      </c>
      <c r="G416" s="61" t="str">
        <f t="shared" si="13"/>
        <v/>
      </c>
    </row>
    <row r="417" spans="1:7" ht="15" customHeight="1">
      <c r="A417" s="59" t="s">
        <v>444</v>
      </c>
      <c r="B417" s="59" t="str">
        <f>IFERROR(VLOOKUP(A417,'Retorno dividendos 2018-2023 an'!A:I,3,FALSE),"")</f>
        <v>Spgm FI Imobiliário Subordinada</v>
      </c>
      <c r="C417" s="62"/>
      <c r="D417" s="60" t="str">
        <f>IFERROR(VLOOKUP(A417,'Retorno dividendos 2018-2023 an'!A:I,8,FALSE),"")</f>
        <v>-</v>
      </c>
      <c r="E417" s="61">
        <f t="shared" si="12"/>
        <v>0</v>
      </c>
      <c r="F417" s="60" t="str">
        <f>IFERROR(VLOOKUP(A417,'Retorno dividendos 2018-2023 an'!A:I,9,FALSE),"")</f>
        <v>-</v>
      </c>
      <c r="G417" s="61" t="str">
        <f t="shared" si="13"/>
        <v/>
      </c>
    </row>
    <row r="418" spans="1:7" ht="15" customHeight="1">
      <c r="A418" s="59" t="s">
        <v>445</v>
      </c>
      <c r="B418" s="59" t="str">
        <f>IFERROR(VLOOKUP(A418,'Retorno dividendos 2018-2023 an'!A:I,3,FALSE),"")</f>
        <v>Supremo FI</v>
      </c>
      <c r="C418" s="62"/>
      <c r="D418" s="60" t="str">
        <f>IFERROR(VLOOKUP(A418,'Retorno dividendos 2018-2023 an'!A:I,8,FALSE),"")</f>
        <v>-</v>
      </c>
      <c r="E418" s="61">
        <f t="shared" si="12"/>
        <v>0</v>
      </c>
      <c r="F418" s="60" t="str">
        <f>IFERROR(VLOOKUP(A418,'Retorno dividendos 2018-2023 an'!A:I,9,FALSE),"")</f>
        <v>-</v>
      </c>
      <c r="G418" s="61" t="str">
        <f t="shared" si="13"/>
        <v/>
      </c>
    </row>
    <row r="419" spans="1:7" ht="15" customHeight="1">
      <c r="A419" s="59" t="s">
        <v>446</v>
      </c>
      <c r="B419" s="59" t="str">
        <f>IFERROR(VLOOKUP(A419,'Retorno dividendos 2018-2023 an'!A:I,3,FALSE),"")</f>
        <v>SP Downtown FII</v>
      </c>
      <c r="C419" s="62"/>
      <c r="D419" s="60">
        <f>IFERROR(VLOOKUP(A419,'Retorno dividendos 2018-2023 an'!A:I,8,FALSE),"")</f>
        <v>12.880852117</v>
      </c>
      <c r="E419" s="61">
        <f t="shared" si="12"/>
        <v>465807.69234057656</v>
      </c>
      <c r="F419" s="60">
        <f>IFERROR(VLOOKUP(A419,'Retorno dividendos 2018-2023 an'!A:I,9,FALSE),"")</f>
        <v>12.431920435</v>
      </c>
      <c r="G419" s="61">
        <f t="shared" si="13"/>
        <v>482628.57145610423</v>
      </c>
    </row>
    <row r="420" spans="1:7" ht="15" customHeight="1">
      <c r="A420" s="59" t="s">
        <v>447</v>
      </c>
      <c r="B420" s="59" t="str">
        <f>IFERROR(VLOOKUP(A420,'Retorno dividendos 2018-2023 an'!A:I,3,FALSE),"")</f>
        <v>FII Spx Syn Multiestratégia</v>
      </c>
      <c r="C420" s="62"/>
      <c r="D420" s="60">
        <f>IFERROR(VLOOKUP(A420,'Retorno dividendos 2018-2023 an'!A:I,8,FALSE),"")</f>
        <v>12.956613755999999</v>
      </c>
      <c r="E420" s="61">
        <f t="shared" si="12"/>
        <v>463083.95951229904</v>
      </c>
      <c r="F420" s="60">
        <f>IFERROR(VLOOKUP(A420,'Retorno dividendos 2018-2023 an'!A:I,9,FALSE),"")</f>
        <v>12.252631579000001</v>
      </c>
      <c r="G420" s="61">
        <f t="shared" si="13"/>
        <v>489690.72164738103</v>
      </c>
    </row>
    <row r="421" spans="1:7" ht="15" customHeight="1">
      <c r="A421" s="59" t="s">
        <v>448</v>
      </c>
      <c r="B421" s="59" t="str">
        <f>IFERROR(VLOOKUP(A421,'Retorno dividendos 2018-2023 an'!A:I,3,FALSE),"")</f>
        <v>Serra Verde FII</v>
      </c>
      <c r="C421" s="62"/>
      <c r="D421" s="60">
        <f>IFERROR(VLOOKUP(A421,'Retorno dividendos 2018-2023 an'!A:I,8,FALSE),"")</f>
        <v>0</v>
      </c>
      <c r="E421" s="61">
        <f t="shared" si="12"/>
        <v>0</v>
      </c>
      <c r="F421" s="60" t="str">
        <f>IFERROR(VLOOKUP(A421,'Retorno dividendos 2018-2023 an'!A:I,9,FALSE),"")</f>
        <v>-</v>
      </c>
      <c r="G421" s="61" t="str">
        <f t="shared" si="13"/>
        <v/>
      </c>
    </row>
    <row r="422" spans="1:7" ht="15" customHeight="1">
      <c r="A422" s="59" t="s">
        <v>449</v>
      </c>
      <c r="B422" s="59" t="str">
        <f>IFERROR(VLOOKUP(A422,'Retorno dividendos 2018-2023 an'!A:I,3,FALSE),"")</f>
        <v>Starx FII</v>
      </c>
      <c r="C422" s="62"/>
      <c r="D422" s="60" t="str">
        <f>IFERROR(VLOOKUP(A422,'Retorno dividendos 2018-2023 an'!A:I,8,FALSE),"")</f>
        <v>-</v>
      </c>
      <c r="E422" s="61">
        <f t="shared" si="12"/>
        <v>0</v>
      </c>
      <c r="F422" s="60">
        <f>IFERROR(VLOOKUP(A422,'Retorno dividendos 2018-2023 an'!A:I,9,FALSE),"")</f>
        <v>5.8957187276000003</v>
      </c>
      <c r="G422" s="61">
        <f t="shared" si="13"/>
        <v>1017687.6267709009</v>
      </c>
    </row>
    <row r="423" spans="1:7" ht="15" customHeight="1">
      <c r="A423" s="59" t="s">
        <v>450</v>
      </c>
      <c r="B423" s="59" t="str">
        <f>IFERROR(VLOOKUP(A423,'Retorno dividendos 2018-2023 an'!A:I,3,FALSE),"")</f>
        <v>G5 Cidade Nova FII Senior</v>
      </c>
      <c r="C423" s="62"/>
      <c r="D423" s="60">
        <f>IFERROR(VLOOKUP(A423,'Retorno dividendos 2018-2023 an'!A:I,8,FALSE),"")</f>
        <v>0</v>
      </c>
      <c r="E423" s="61">
        <f t="shared" si="12"/>
        <v>0</v>
      </c>
      <c r="F423" s="60" t="str">
        <f>IFERROR(VLOOKUP(A423,'Retorno dividendos 2018-2023 an'!A:I,9,FALSE),"")</f>
        <v>-</v>
      </c>
      <c r="G423" s="61" t="str">
        <f t="shared" si="13"/>
        <v/>
      </c>
    </row>
    <row r="424" spans="1:7" ht="15" customHeight="1">
      <c r="A424" s="59" t="s">
        <v>451</v>
      </c>
      <c r="B424" s="59" t="str">
        <f>IFERROR(VLOOKUP(A424,'Retorno dividendos 2018-2023 an'!A:I,3,FALSE),"")</f>
        <v>G5 Cidade Nova FII Subordinada Junior</v>
      </c>
      <c r="C424" s="62"/>
      <c r="D424" s="60" t="str">
        <f>IFERROR(VLOOKUP(A424,'Retorno dividendos 2018-2023 an'!A:I,8,FALSE),"")</f>
        <v>-</v>
      </c>
      <c r="E424" s="61">
        <f t="shared" si="12"/>
        <v>0</v>
      </c>
      <c r="F424" s="60" t="str">
        <f>IFERROR(VLOOKUP(A424,'Retorno dividendos 2018-2023 an'!A:I,9,FALSE),"")</f>
        <v>-</v>
      </c>
      <c r="G424" s="61" t="str">
        <f t="shared" si="13"/>
        <v/>
      </c>
    </row>
    <row r="425" spans="1:7" ht="15" customHeight="1">
      <c r="A425" s="59" t="s">
        <v>452</v>
      </c>
      <c r="B425" s="59" t="str">
        <f>IFERROR(VLOOKUP(A425,'Retorno dividendos 2018-2023 an'!A:I,3,FALSE),"")</f>
        <v>G5 Cidade Nova FII Subordinada Mezanino</v>
      </c>
      <c r="C425" s="62"/>
      <c r="D425" s="60" t="str">
        <f>IFERROR(VLOOKUP(A425,'Retorno dividendos 2018-2023 an'!A:I,8,FALSE),"")</f>
        <v>-</v>
      </c>
      <c r="E425" s="61">
        <f t="shared" si="12"/>
        <v>0</v>
      </c>
      <c r="F425" s="60" t="str">
        <f>IFERROR(VLOOKUP(A425,'Retorno dividendos 2018-2023 an'!A:I,9,FALSE),"")</f>
        <v>-</v>
      </c>
      <c r="G425" s="61" t="str">
        <f t="shared" si="13"/>
        <v/>
      </c>
    </row>
    <row r="426" spans="1:7" ht="15" customHeight="1">
      <c r="A426" s="59" t="s">
        <v>453</v>
      </c>
      <c r="B426" s="59" t="str">
        <f>IFERROR(VLOOKUP(A426,'Retorno dividendos 2018-2023 an'!A:I,3,FALSE),"")</f>
        <v>Treecorp Real Estate FII - I</v>
      </c>
      <c r="C426" s="62"/>
      <c r="D426" s="60" t="str">
        <f>IFERROR(VLOOKUP(A426,'Retorno dividendos 2018-2023 an'!A:I,8,FALSE),"")</f>
        <v>-</v>
      </c>
      <c r="E426" s="61">
        <f t="shared" si="12"/>
        <v>0</v>
      </c>
      <c r="F426" s="60" t="str">
        <f>IFERROR(VLOOKUP(A426,'Retorno dividendos 2018-2023 an'!A:I,9,FALSE),"")</f>
        <v>-</v>
      </c>
      <c r="G426" s="61" t="str">
        <f t="shared" si="13"/>
        <v/>
      </c>
    </row>
    <row r="427" spans="1:7" ht="15" customHeight="1">
      <c r="A427" s="59" t="s">
        <v>454</v>
      </c>
      <c r="B427" s="59" t="str">
        <f>IFERROR(VLOOKUP(A427,'Retorno dividendos 2018-2023 an'!A:I,3,FALSE),"")</f>
        <v>Tellus Multiestratégia - FII FII Resp Limitada-Úni</v>
      </c>
      <c r="C427" s="62"/>
      <c r="D427" s="60" t="str">
        <f>IFERROR(VLOOKUP(A427,'Retorno dividendos 2018-2023 an'!A:I,8,FALSE),"")</f>
        <v>-</v>
      </c>
      <c r="E427" s="61">
        <f t="shared" si="12"/>
        <v>0</v>
      </c>
      <c r="F427" s="60" t="str">
        <f>IFERROR(VLOOKUP(A427,'Retorno dividendos 2018-2023 an'!A:I,9,FALSE),"")</f>
        <v>-</v>
      </c>
      <c r="G427" s="61" t="str">
        <f t="shared" si="13"/>
        <v/>
      </c>
    </row>
    <row r="428" spans="1:7" ht="15" customHeight="1">
      <c r="A428" s="59" t="s">
        <v>455</v>
      </c>
      <c r="B428" s="59" t="str">
        <f>IFERROR(VLOOKUP(A428,'Retorno dividendos 2018-2023 an'!A:I,3,FALSE),"")</f>
        <v>Tellus Properties FII</v>
      </c>
      <c r="C428" s="62"/>
      <c r="D428" s="60">
        <f>IFERROR(VLOOKUP(A428,'Retorno dividendos 2018-2023 an'!A:I,8,FALSE),"")</f>
        <v>10.390977443000001</v>
      </c>
      <c r="E428" s="61">
        <f t="shared" si="12"/>
        <v>577424.02318869124</v>
      </c>
      <c r="F428" s="60">
        <f>IFERROR(VLOOKUP(A428,'Retorno dividendos 2018-2023 an'!A:I,9,FALSE),"")</f>
        <v>11.477024070000001</v>
      </c>
      <c r="G428" s="61">
        <f t="shared" si="13"/>
        <v>522783.60343283653</v>
      </c>
    </row>
    <row r="429" spans="1:7" ht="15" customHeight="1">
      <c r="A429" s="59" t="s">
        <v>456</v>
      </c>
      <c r="B429" s="59" t="str">
        <f>IFERROR(VLOOKUP(A429,'Retorno dividendos 2018-2023 an'!A:I,3,FALSE),"")</f>
        <v>FII Tg Ativo Real</v>
      </c>
      <c r="C429" s="62"/>
      <c r="D429" s="60">
        <f>IFERROR(VLOOKUP(A429,'Retorno dividendos 2018-2023 an'!A:I,8,FALSE),"")</f>
        <v>13.645401822</v>
      </c>
      <c r="E429" s="61">
        <f t="shared" si="12"/>
        <v>439708.56104262255</v>
      </c>
      <c r="F429" s="60">
        <f>IFERROR(VLOOKUP(A429,'Retorno dividendos 2018-2023 an'!A:I,9,FALSE),"")</f>
        <v>12.512429565</v>
      </c>
      <c r="G429" s="61">
        <f t="shared" si="13"/>
        <v>479523.17883836979</v>
      </c>
    </row>
    <row r="430" spans="1:7" ht="15" customHeight="1">
      <c r="A430" s="59" t="s">
        <v>457</v>
      </c>
      <c r="B430" s="59" t="str">
        <f>IFERROR(VLOOKUP(A430,'Retorno dividendos 2018-2023 an'!A:I,3,FALSE),"")</f>
        <v>Tjk Renda Imobiliária FII</v>
      </c>
      <c r="C430" s="62"/>
      <c r="D430" s="60" t="str">
        <f>IFERROR(VLOOKUP(A430,'Retorno dividendos 2018-2023 an'!A:I,8,FALSE),"")</f>
        <v>-</v>
      </c>
      <c r="E430" s="61">
        <f t="shared" si="12"/>
        <v>0</v>
      </c>
      <c r="F430" s="60">
        <f>IFERROR(VLOOKUP(A430,'Retorno dividendos 2018-2023 an'!A:I,9,FALSE),"")</f>
        <v>11.984761904000001</v>
      </c>
      <c r="G430" s="61">
        <f t="shared" si="13"/>
        <v>500635.72794028197</v>
      </c>
    </row>
    <row r="431" spans="1:7" ht="15" customHeight="1">
      <c r="A431" s="59" t="s">
        <v>458</v>
      </c>
      <c r="B431" s="59" t="str">
        <f>IFERROR(VLOOKUP(A431,'Retorno dividendos 2018-2023 an'!A:I,3,FALSE),"")</f>
        <v>Tjk Renda Imobiliária FII</v>
      </c>
      <c r="C431" s="62"/>
      <c r="D431" s="60" t="str">
        <f>IFERROR(VLOOKUP(A431,'Retorno dividendos 2018-2023 an'!A:I,8,FALSE),"")</f>
        <v>-</v>
      </c>
      <c r="E431" s="61">
        <f t="shared" si="12"/>
        <v>0</v>
      </c>
      <c r="F431" s="60" t="str">
        <f>IFERROR(VLOOKUP(A431,'Retorno dividendos 2018-2023 an'!A:I,9,FALSE),"")</f>
        <v>-</v>
      </c>
      <c r="G431" s="61" t="str">
        <f t="shared" si="13"/>
        <v/>
      </c>
    </row>
    <row r="432" spans="1:7" ht="15" customHeight="1">
      <c r="A432" s="59" t="s">
        <v>459</v>
      </c>
      <c r="B432" s="59" t="str">
        <f>IFERROR(VLOOKUP(A432,'Retorno dividendos 2018-2023 an'!A:I,3,FALSE),"")</f>
        <v>Itaú Tempus FII</v>
      </c>
      <c r="C432" s="62"/>
      <c r="D432" s="60" t="str">
        <f>IFERROR(VLOOKUP(A432,'Retorno dividendos 2018-2023 an'!A:I,8,FALSE),"")</f>
        <v>-</v>
      </c>
      <c r="E432" s="61">
        <f t="shared" si="12"/>
        <v>0</v>
      </c>
      <c r="F432" s="60">
        <f>IFERROR(VLOOKUP(A432,'Retorno dividendos 2018-2023 an'!A:I,9,FALSE),"")</f>
        <v>13.304264595999999</v>
      </c>
      <c r="G432" s="61">
        <f t="shared" si="13"/>
        <v>450983.21344299882</v>
      </c>
    </row>
    <row r="433" spans="1:7" ht="15" customHeight="1">
      <c r="A433" s="59" t="s">
        <v>460</v>
      </c>
      <c r="B433" s="59" t="str">
        <f>IFERROR(VLOOKUP(A433,'Retorno dividendos 2018-2023 an'!A:I,3,FALSE),"")</f>
        <v>Rbr Top Offices FI Imobiliário Responsabilidade Li</v>
      </c>
      <c r="C433" s="62"/>
      <c r="D433" s="60" t="str">
        <f>IFERROR(VLOOKUP(A433,'Retorno dividendos 2018-2023 an'!A:I,8,FALSE),"")</f>
        <v>-</v>
      </c>
      <c r="E433" s="61">
        <f t="shared" si="12"/>
        <v>0</v>
      </c>
      <c r="F433" s="60" t="str">
        <f>IFERROR(VLOOKUP(A433,'Retorno dividendos 2018-2023 an'!A:I,9,FALSE),"")</f>
        <v>-</v>
      </c>
      <c r="G433" s="61" t="str">
        <f t="shared" si="13"/>
        <v/>
      </c>
    </row>
    <row r="434" spans="1:7" ht="15" customHeight="1">
      <c r="A434" s="59" t="s">
        <v>461</v>
      </c>
      <c r="B434" s="59" t="str">
        <f>IFERROR(VLOOKUP(A434,'Retorno dividendos 2018-2023 an'!A:I,3,FALSE),"")</f>
        <v>Tordesilhas Ei FII</v>
      </c>
      <c r="C434" s="62"/>
      <c r="D434" s="60">
        <f>IFERROR(VLOOKUP(A434,'Retorno dividendos 2018-2023 an'!A:I,8,FALSE),"")</f>
        <v>1.2244897959000001</v>
      </c>
      <c r="E434" s="61">
        <f t="shared" si="12"/>
        <v>4900000.0000735</v>
      </c>
      <c r="F434" s="60">
        <f>IFERROR(VLOOKUP(A434,'Retorno dividendos 2018-2023 an'!A:I,9,FALSE),"")</f>
        <v>0</v>
      </c>
      <c r="G434" s="61" t="str">
        <f t="shared" si="13"/>
        <v/>
      </c>
    </row>
    <row r="435" spans="1:7" ht="15" customHeight="1">
      <c r="A435" s="59" t="s">
        <v>462</v>
      </c>
      <c r="B435" s="59" t="str">
        <f>IFERROR(VLOOKUP(A435,'Retorno dividendos 2018-2023 an'!A:I,3,FALSE),"")</f>
        <v>FII Tellus Rio Bravo Renda Log</v>
      </c>
      <c r="C435" s="62"/>
      <c r="D435" s="60">
        <f>IFERROR(VLOOKUP(A435,'Retorno dividendos 2018-2023 an'!A:I,8,FALSE),"")</f>
        <v>9.9925823885000007</v>
      </c>
      <c r="E435" s="61">
        <f t="shared" si="12"/>
        <v>600445.38706081838</v>
      </c>
      <c r="F435" s="60">
        <f>IFERROR(VLOOKUP(A435,'Retorno dividendos 2018-2023 an'!A:I,9,FALSE),"")</f>
        <v>9.9092596412000002</v>
      </c>
      <c r="G435" s="61">
        <f t="shared" si="13"/>
        <v>605494.27679275197</v>
      </c>
    </row>
    <row r="436" spans="1:7" ht="15" customHeight="1">
      <c r="A436" s="59" t="s">
        <v>463</v>
      </c>
      <c r="B436" s="59" t="str">
        <f>IFERROR(VLOOKUP(A436,'Retorno dividendos 2018-2023 an'!A:I,3,FALSE),"")</f>
        <v>Torre Norte FII</v>
      </c>
      <c r="C436" s="62"/>
      <c r="D436" s="60">
        <f>IFERROR(VLOOKUP(A436,'Retorno dividendos 2018-2023 an'!A:I,8,FALSE),"")</f>
        <v>3.7011081552</v>
      </c>
      <c r="E436" s="61">
        <f t="shared" si="12"/>
        <v>1621136.0890845873</v>
      </c>
      <c r="F436" s="60">
        <f>IFERROR(VLOOKUP(A436,'Retorno dividendos 2018-2023 an'!A:I,9,FALSE),"")</f>
        <v>0.77228596646000003</v>
      </c>
      <c r="G436" s="61">
        <f t="shared" si="13"/>
        <v>7769142.8571501374</v>
      </c>
    </row>
    <row r="437" spans="1:7" ht="15" customHeight="1">
      <c r="A437" s="59" t="s">
        <v>464</v>
      </c>
      <c r="B437" s="59" t="str">
        <f>IFERROR(VLOOKUP(A437,'Retorno dividendos 2018-2023 an'!A:I,3,FALSE),"")</f>
        <v>Trx Real Estate II FII</v>
      </c>
      <c r="C437" s="62"/>
      <c r="D437" s="60">
        <f>IFERROR(VLOOKUP(A437,'Retorno dividendos 2018-2023 an'!A:I,8,FALSE),"")</f>
        <v>9.8512557911999998</v>
      </c>
      <c r="E437" s="61">
        <f t="shared" si="12"/>
        <v>609059.40594494785</v>
      </c>
      <c r="F437" s="60">
        <f>IFERROR(VLOOKUP(A437,'Retorno dividendos 2018-2023 an'!A:I,9,FALSE),"")</f>
        <v>12.628963024000001</v>
      </c>
      <c r="G437" s="61">
        <f t="shared" si="13"/>
        <v>475098.38999430422</v>
      </c>
    </row>
    <row r="438" spans="1:7" ht="15" customHeight="1">
      <c r="A438" s="59" t="s">
        <v>465</v>
      </c>
      <c r="B438" s="59" t="str">
        <f>IFERROR(VLOOKUP(A438,'Retorno dividendos 2018-2023 an'!A:I,3,FALSE),"")</f>
        <v>Trx Real Estate II FII</v>
      </c>
      <c r="C438" s="62"/>
      <c r="D438" s="60" t="str">
        <f>IFERROR(VLOOKUP(A438,'Retorno dividendos 2018-2023 an'!A:I,8,FALSE),"")</f>
        <v>-</v>
      </c>
      <c r="E438" s="61">
        <f t="shared" si="12"/>
        <v>0</v>
      </c>
      <c r="F438" s="60" t="str">
        <f>IFERROR(VLOOKUP(A438,'Retorno dividendos 2018-2023 an'!A:I,9,FALSE),"")</f>
        <v>-</v>
      </c>
      <c r="G438" s="61" t="str">
        <f t="shared" si="13"/>
        <v/>
      </c>
    </row>
    <row r="439" spans="1:7" ht="15" customHeight="1">
      <c r="A439" s="59" t="s">
        <v>466</v>
      </c>
      <c r="B439" s="59" t="str">
        <f>IFERROR(VLOOKUP(A439,'Retorno dividendos 2018-2023 an'!A:I,3,FALSE),"")</f>
        <v>Trx Real Estate FII</v>
      </c>
      <c r="C439" s="62"/>
      <c r="D439" s="60">
        <f>IFERROR(VLOOKUP(A439,'Retorno dividendos 2018-2023 an'!A:I,8,FALSE),"")</f>
        <v>10.437710437</v>
      </c>
      <c r="E439" s="61">
        <f t="shared" si="12"/>
        <v>574838.70971654542</v>
      </c>
      <c r="F439" s="60">
        <f>IFERROR(VLOOKUP(A439,'Retorno dividendos 2018-2023 an'!A:I,9,FALSE),"")</f>
        <v>10.813266697</v>
      </c>
      <c r="G439" s="61">
        <f t="shared" si="13"/>
        <v>554873.94957757043</v>
      </c>
    </row>
    <row r="440" spans="1:7" ht="15" customHeight="1">
      <c r="A440" s="59" t="s">
        <v>467</v>
      </c>
      <c r="B440" s="59" t="str">
        <f>IFERROR(VLOOKUP(A440,'Retorno dividendos 2018-2023 an'!A:I,3,FALSE),"")</f>
        <v>Trx Hedge Fund FI Imobiliário - Responsabilidade L</v>
      </c>
      <c r="C440" s="62"/>
      <c r="D440" s="60" t="str">
        <f>IFERROR(VLOOKUP(A440,'Retorno dividendos 2018-2023 an'!A:I,8,FALSE),"")</f>
        <v>-</v>
      </c>
      <c r="E440" s="61">
        <f t="shared" si="12"/>
        <v>0</v>
      </c>
      <c r="F440" s="60" t="str">
        <f>IFERROR(VLOOKUP(A440,'Retorno dividendos 2018-2023 an'!A:I,9,FALSE),"")</f>
        <v>-</v>
      </c>
      <c r="G440" s="61" t="str">
        <f t="shared" si="13"/>
        <v/>
      </c>
    </row>
    <row r="441" spans="1:7" ht="15" customHeight="1">
      <c r="A441" s="59" t="s">
        <v>468</v>
      </c>
      <c r="B441" s="59" t="str">
        <f>IFERROR(VLOOKUP(A441,'Retorno dividendos 2018-2023 an'!A:I,3,FALSE),"")</f>
        <v>Tishman Speyer Renda Corp FII</v>
      </c>
      <c r="C441" s="62"/>
      <c r="D441" s="60">
        <f>IFERROR(VLOOKUP(A441,'Retorno dividendos 2018-2023 an'!A:I,8,FALSE),"")</f>
        <v>11.056581985999999</v>
      </c>
      <c r="E441" s="61">
        <f t="shared" si="12"/>
        <v>542663.18538561778</v>
      </c>
      <c r="F441" s="60">
        <f>IFERROR(VLOOKUP(A441,'Retorno dividendos 2018-2023 an'!A:I,9,FALSE),"")</f>
        <v>11.526494680000001</v>
      </c>
      <c r="G441" s="61">
        <f t="shared" si="13"/>
        <v>520539.86633167817</v>
      </c>
    </row>
    <row r="442" spans="1:7" ht="15" customHeight="1">
      <c r="A442" s="59" t="s">
        <v>469</v>
      </c>
      <c r="B442" s="59" t="str">
        <f>IFERROR(VLOOKUP(A442,'Retorno dividendos 2018-2023 an'!A:I,3,FALSE),"")</f>
        <v>Tishman Speyer Renda Corp FII</v>
      </c>
      <c r="C442" s="62"/>
      <c r="D442" s="60" t="str">
        <f>IFERROR(VLOOKUP(A442,'Retorno dividendos 2018-2023 an'!A:I,8,FALSE),"")</f>
        <v>-</v>
      </c>
      <c r="E442" s="61">
        <f t="shared" si="12"/>
        <v>0</v>
      </c>
      <c r="F442" s="60" t="str">
        <f>IFERROR(VLOOKUP(A442,'Retorno dividendos 2018-2023 an'!A:I,9,FALSE),"")</f>
        <v>-</v>
      </c>
      <c r="G442" s="61" t="str">
        <f t="shared" si="13"/>
        <v/>
      </c>
    </row>
    <row r="443" spans="1:7" ht="15" customHeight="1">
      <c r="A443" s="59" t="s">
        <v>470</v>
      </c>
      <c r="B443" s="59" t="str">
        <f>IFERROR(VLOOKUP(A443,'Retorno dividendos 2018-2023 an'!A:I,3,FALSE),"")</f>
        <v>Transinc Fundo de Invest. Imob</v>
      </c>
      <c r="C443" s="62"/>
      <c r="D443" s="60" t="str">
        <f>IFERROR(VLOOKUP(A443,'Retorno dividendos 2018-2023 an'!A:I,8,FALSE),"")</f>
        <v>-</v>
      </c>
      <c r="E443" s="61">
        <f t="shared" si="12"/>
        <v>0</v>
      </c>
      <c r="F443" s="60" t="str">
        <f>IFERROR(VLOOKUP(A443,'Retorno dividendos 2018-2023 an'!A:I,9,FALSE),"")</f>
        <v>-</v>
      </c>
      <c r="G443" s="61" t="str">
        <f t="shared" si="13"/>
        <v/>
      </c>
    </row>
    <row r="444" spans="1:7" ht="15" customHeight="1">
      <c r="A444" s="59" t="s">
        <v>471</v>
      </c>
      <c r="B444" s="59" t="str">
        <f>IFERROR(VLOOKUP(A444,'Retorno dividendos 2018-2023 an'!A:I,3,FALSE),"")</f>
        <v>Tivio Renda Imobiliária FI Imobiliário Responsabil</v>
      </c>
      <c r="C444" s="62"/>
      <c r="D444" s="60">
        <f>IFERROR(VLOOKUP(A444,'Retorno dividendos 2018-2023 an'!A:I,8,FALSE),"")</f>
        <v>12.816268621000001</v>
      </c>
      <c r="E444" s="61">
        <f t="shared" si="12"/>
        <v>468154.9815652853</v>
      </c>
      <c r="F444" s="60">
        <f>IFERROR(VLOOKUP(A444,'Retorno dividendos 2018-2023 an'!A:I,9,FALSE),"")</f>
        <v>11.998349323999999</v>
      </c>
      <c r="G444" s="61">
        <f t="shared" si="13"/>
        <v>500068.78762884071</v>
      </c>
    </row>
    <row r="445" spans="1:7" ht="15" customHeight="1">
      <c r="A445" s="59" t="s">
        <v>472</v>
      </c>
      <c r="B445" s="59" t="str">
        <f>IFERROR(VLOOKUP(A445,'Retorno dividendos 2018-2023 an'!A:I,3,FALSE),"")</f>
        <v>Urca Hedge Fund Estratégia Imobiliária FII Resp Li</v>
      </c>
      <c r="C445" s="62"/>
      <c r="D445" s="60" t="str">
        <f>IFERROR(VLOOKUP(A445,'Retorno dividendos 2018-2023 an'!A:I,8,FALSE),"")</f>
        <v>-</v>
      </c>
      <c r="E445" s="61">
        <f t="shared" si="12"/>
        <v>0</v>
      </c>
      <c r="F445" s="60" t="str">
        <f>IFERROR(VLOOKUP(A445,'Retorno dividendos 2018-2023 an'!A:I,9,FALSE),"")</f>
        <v>-</v>
      </c>
      <c r="G445" s="61" t="str">
        <f t="shared" si="13"/>
        <v/>
      </c>
    </row>
    <row r="446" spans="1:7" ht="15" customHeight="1">
      <c r="A446" s="59" t="s">
        <v>473</v>
      </c>
      <c r="B446" s="59" t="str">
        <f>IFERROR(VLOOKUP(A446,'Retorno dividendos 2018-2023 an'!A:I,3,FALSE),"")</f>
        <v>Urca Prime Renda FII</v>
      </c>
      <c r="C446" s="62"/>
      <c r="D446" s="60">
        <f>IFERROR(VLOOKUP(A446,'Retorno dividendos 2018-2023 an'!A:I,8,FALSE),"")</f>
        <v>14.836319952</v>
      </c>
      <c r="E446" s="61">
        <f t="shared" si="12"/>
        <v>404412.95546414627</v>
      </c>
      <c r="F446" s="60">
        <f>IFERROR(VLOOKUP(A446,'Retorno dividendos 2018-2023 an'!A:I,9,FALSE),"")</f>
        <v>14.151925078</v>
      </c>
      <c r="G446" s="61">
        <f t="shared" si="13"/>
        <v>423970.58823660348</v>
      </c>
    </row>
    <row r="447" spans="1:7" ht="15" customHeight="1">
      <c r="A447" s="59" t="s">
        <v>474</v>
      </c>
      <c r="B447" s="59" t="str">
        <f>IFERROR(VLOOKUP(A447,'Retorno dividendos 2018-2023 an'!A:I,3,FALSE),"")</f>
        <v>Vectis Juros Real FII</v>
      </c>
      <c r="C447" s="62"/>
      <c r="D447" s="60">
        <f>IFERROR(VLOOKUP(A447,'Retorno dividendos 2018-2023 an'!A:I,8,FALSE),"")</f>
        <v>12.434364875</v>
      </c>
      <c r="E447" s="61">
        <f t="shared" si="12"/>
        <v>482533.69273917179</v>
      </c>
      <c r="F447" s="60">
        <f>IFERROR(VLOOKUP(A447,'Retorno dividendos 2018-2023 an'!A:I,9,FALSE),"")</f>
        <v>11.776041108999999</v>
      </c>
      <c r="G447" s="61">
        <f t="shared" si="13"/>
        <v>509509.09091294004</v>
      </c>
    </row>
    <row r="448" spans="1:7" ht="15" customHeight="1">
      <c r="A448" s="59" t="s">
        <v>475</v>
      </c>
      <c r="B448" s="59" t="str">
        <f>IFERROR(VLOOKUP(A448,'Retorno dividendos 2018-2023 an'!A:I,3,FALSE),"")</f>
        <v>Vinci Credit Securities FII</v>
      </c>
      <c r="C448" s="62"/>
      <c r="D448" s="60">
        <f>IFERROR(VLOOKUP(A448,'Retorno dividendos 2018-2023 an'!A:I,8,FALSE),"")</f>
        <v>13.456169737</v>
      </c>
      <c r="E448" s="61">
        <f t="shared" si="12"/>
        <v>445892.11620168487</v>
      </c>
      <c r="F448" s="60">
        <f>IFERROR(VLOOKUP(A448,'Retorno dividendos 2018-2023 an'!A:I,9,FALSE),"")</f>
        <v>13.469633193</v>
      </c>
      <c r="G448" s="61">
        <f t="shared" si="13"/>
        <v>445446.42857224389</v>
      </c>
    </row>
    <row r="449" spans="1:7" ht="15" customHeight="1">
      <c r="A449" s="59" t="s">
        <v>476</v>
      </c>
      <c r="B449" s="59" t="str">
        <f>IFERROR(VLOOKUP(A449,'Retorno dividendos 2018-2023 an'!A:I,3,FALSE),"")</f>
        <v>Vectis Renda Residencial FII</v>
      </c>
      <c r="C449" s="62"/>
      <c r="D449" s="60">
        <f>IFERROR(VLOOKUP(A449,'Retorno dividendos 2018-2023 an'!A:I,8,FALSE),"")</f>
        <v>11.396402581</v>
      </c>
      <c r="E449" s="61">
        <f t="shared" si="12"/>
        <v>526481.92772718961</v>
      </c>
      <c r="F449" s="60">
        <f>IFERROR(VLOOKUP(A449,'Retorno dividendos 2018-2023 an'!A:I,9,FALSE),"")</f>
        <v>11.747979645999999</v>
      </c>
      <c r="G449" s="61">
        <f t="shared" si="13"/>
        <v>510726.11468499649</v>
      </c>
    </row>
    <row r="450" spans="1:7" ht="15" customHeight="1">
      <c r="A450" s="59" t="s">
        <v>477</v>
      </c>
      <c r="B450" s="59" t="str">
        <f>IFERROR(VLOOKUP(A450,'Retorno dividendos 2018-2023 an'!A:I,3,FALSE),"")</f>
        <v>FII Vereda</v>
      </c>
      <c r="C450" s="62"/>
      <c r="D450" s="60" t="str">
        <f>IFERROR(VLOOKUP(A450,'Retorno dividendos 2018-2023 an'!A:I,8,FALSE),"")</f>
        <v>-</v>
      </c>
      <c r="E450" s="61">
        <f t="shared" si="12"/>
        <v>0</v>
      </c>
      <c r="F450" s="60" t="str">
        <f>IFERROR(VLOOKUP(A450,'Retorno dividendos 2018-2023 an'!A:I,9,FALSE),"")</f>
        <v>-</v>
      </c>
      <c r="G450" s="61" t="str">
        <f t="shared" si="13"/>
        <v/>
      </c>
    </row>
    <row r="451" spans="1:7" ht="15" customHeight="1">
      <c r="A451" s="59" t="s">
        <v>478</v>
      </c>
      <c r="B451" s="59" t="str">
        <f>IFERROR(VLOOKUP(A451,'Retorno dividendos 2018-2023 an'!A:I,3,FALSE),"")</f>
        <v>Valora Hedge Fund FII</v>
      </c>
      <c r="C451" s="62"/>
      <c r="D451" s="60">
        <f>IFERROR(VLOOKUP(A451,'Retorno dividendos 2018-2023 an'!A:I,8,FALSE),"")</f>
        <v>13.856068743</v>
      </c>
      <c r="E451" s="61">
        <f t="shared" si="12"/>
        <v>433023.25582291605</v>
      </c>
      <c r="F451" s="60">
        <f>IFERROR(VLOOKUP(A451,'Retorno dividendos 2018-2023 an'!A:I,9,FALSE),"")</f>
        <v>11.522198731</v>
      </c>
      <c r="G451" s="61">
        <f t="shared" si="13"/>
        <v>520733.94497677323</v>
      </c>
    </row>
    <row r="452" spans="1:7" ht="15" customHeight="1">
      <c r="A452" s="59" t="s">
        <v>479</v>
      </c>
      <c r="B452" s="59" t="str">
        <f>IFERROR(VLOOKUP(A452,'Retorno dividendos 2018-2023 an'!A:I,3,FALSE),"")</f>
        <v>Valora Cri Infra II FI Imobiliá</v>
      </c>
      <c r="C452" s="62"/>
      <c r="D452" s="60" t="str">
        <f>IFERROR(VLOOKUP(A452,'Retorno dividendos 2018-2023 an'!A:I,8,FALSE),"")</f>
        <v>-</v>
      </c>
      <c r="E452" s="61">
        <f t="shared" si="12"/>
        <v>0</v>
      </c>
      <c r="F452" s="60">
        <f>IFERROR(VLOOKUP(A452,'Retorno dividendos 2018-2023 an'!A:I,9,FALSE),"")</f>
        <v>14.898487261</v>
      </c>
      <c r="G452" s="61">
        <f t="shared" si="13"/>
        <v>402725.45090576366</v>
      </c>
    </row>
    <row r="453" spans="1:7" ht="15" customHeight="1">
      <c r="A453" s="59" t="s">
        <v>480</v>
      </c>
      <c r="B453" s="59" t="str">
        <f>IFERROR(VLOOKUP(A453,'Retorno dividendos 2018-2023 an'!A:I,3,FALSE),"")</f>
        <v>Valora Cri Indice de Preco FII</v>
      </c>
      <c r="C453" s="62"/>
      <c r="D453" s="60">
        <f>IFERROR(VLOOKUP(A453,'Retorno dividendos 2018-2023 an'!A:I,8,FALSE),"")</f>
        <v>12.419974391</v>
      </c>
      <c r="E453" s="61">
        <f t="shared" si="12"/>
        <v>483092.78353648091</v>
      </c>
      <c r="F453" s="60">
        <f>IFERROR(VLOOKUP(A453,'Retorno dividendos 2018-2023 an'!A:I,9,FALSE),"")</f>
        <v>11.490471869</v>
      </c>
      <c r="G453" s="61">
        <f t="shared" si="13"/>
        <v>522171.76704355585</v>
      </c>
    </row>
    <row r="454" spans="1:7" ht="15" customHeight="1">
      <c r="A454" s="59" t="s">
        <v>481</v>
      </c>
      <c r="B454" s="59" t="str">
        <f>IFERROR(VLOOKUP(A454,'Retorno dividendos 2018-2023 an'!A:I,3,FALSE),"")</f>
        <v>Valora Cri CDI FII</v>
      </c>
      <c r="C454" s="62"/>
      <c r="D454" s="60">
        <f>IFERROR(VLOOKUP(A454,'Retorno dividendos 2018-2023 an'!A:I,8,FALSE),"")</f>
        <v>14.720812182</v>
      </c>
      <c r="E454" s="61">
        <f t="shared" ref="E454:E503" si="14">IFERROR(($D$1*12)/(D454/100),0)</f>
        <v>407586.20691707166</v>
      </c>
      <c r="F454" s="60">
        <f>IFERROR(VLOOKUP(A454,'Retorno dividendos 2018-2023 an'!A:I,9,FALSE),"")</f>
        <v>12.906504065</v>
      </c>
      <c r="G454" s="61">
        <f>IFERROR(($D$1*12)/(F454/100),"")</f>
        <v>464881.88976524374</v>
      </c>
    </row>
    <row r="455" spans="1:7" ht="15" customHeight="1">
      <c r="A455" s="59" t="s">
        <v>482</v>
      </c>
      <c r="B455" s="59" t="str">
        <f>IFERROR(VLOOKUP(A455,'Retorno dividendos 2018-2023 an'!A:I,3,FALSE),"")</f>
        <v>Valora Cri CDI FII</v>
      </c>
      <c r="C455" s="62"/>
      <c r="D455" s="60" t="str">
        <f>IFERROR(VLOOKUP(A455,'Retorno dividendos 2018-2023 an'!A:I,8,FALSE),"")</f>
        <v>-</v>
      </c>
      <c r="E455" s="61">
        <f t="shared" si="14"/>
        <v>0</v>
      </c>
      <c r="F455" s="60" t="str">
        <f>IFERROR(VLOOKUP(A455,'Retorno dividendos 2018-2023 an'!A:I,9,FALSE),"")</f>
        <v>-</v>
      </c>
      <c r="G455" s="61" t="str">
        <f t="shared" ref="G455:G503" si="15">IFERROR(($D$1*12)/(F455/100),"")</f>
        <v/>
      </c>
    </row>
    <row r="456" spans="1:7" ht="15" customHeight="1">
      <c r="A456" s="59" t="s">
        <v>483</v>
      </c>
      <c r="B456" s="59" t="str">
        <f>IFERROR(VLOOKUP(A456,'Retorno dividendos 2018-2023 an'!A:I,3,FALSE),"")</f>
        <v>Valora Renda Imobiliária FII Resp Limitada-Única</v>
      </c>
      <c r="C456" s="62"/>
      <c r="D456" s="60" t="str">
        <f>IFERROR(VLOOKUP(A456,'Retorno dividendos 2018-2023 an'!A:I,8,FALSE),"")</f>
        <v>-</v>
      </c>
      <c r="E456" s="61">
        <f t="shared" si="14"/>
        <v>0</v>
      </c>
      <c r="F456" s="60" t="str">
        <f>IFERROR(VLOOKUP(A456,'Retorno dividendos 2018-2023 an'!A:I,9,FALSE),"")</f>
        <v>-</v>
      </c>
      <c r="G456" s="61" t="str">
        <f t="shared" si="15"/>
        <v/>
      </c>
    </row>
    <row r="457" spans="1:7" ht="15" customHeight="1">
      <c r="A457" s="59" t="s">
        <v>484</v>
      </c>
      <c r="B457" s="59" t="str">
        <f>IFERROR(VLOOKUP(A457,'Retorno dividendos 2018-2023 an'!A:I,3,FALSE),"")</f>
        <v>Valora Renda Imobiliária FII Resp Limitada-Única</v>
      </c>
      <c r="C457" s="62"/>
      <c r="D457" s="60" t="str">
        <f>IFERROR(VLOOKUP(A457,'Retorno dividendos 2018-2023 an'!A:I,8,FALSE),"")</f>
        <v>-</v>
      </c>
      <c r="E457" s="61">
        <f t="shared" si="14"/>
        <v>0</v>
      </c>
      <c r="F457" s="60" t="str">
        <f>IFERROR(VLOOKUP(A457,'Retorno dividendos 2018-2023 an'!A:I,9,FALSE),"")</f>
        <v>-</v>
      </c>
      <c r="G457" s="61" t="str">
        <f t="shared" si="15"/>
        <v/>
      </c>
    </row>
    <row r="458" spans="1:7" ht="15" customHeight="1">
      <c r="A458" s="71" t="s">
        <v>485</v>
      </c>
      <c r="B458" s="59" t="str">
        <f>IFERROR(VLOOKUP(A458,'Retorno dividendos 2018-2023 an'!A:I,3,FALSE),"")</f>
        <v>Vic Desenvolvimento Vintage 20/21 FII</v>
      </c>
      <c r="D458" s="60" t="str">
        <f>IFERROR(VLOOKUP(A458,'Retorno dividendos 2018-2023 an'!A:I,8,FALSE),"")</f>
        <v>-</v>
      </c>
      <c r="E458" s="61">
        <f t="shared" si="14"/>
        <v>0</v>
      </c>
      <c r="F458" s="60" t="str">
        <f>IFERROR(VLOOKUP(A458,'Retorno dividendos 2018-2023 an'!A:I,9,FALSE),"")</f>
        <v>-</v>
      </c>
      <c r="G458" s="61" t="str">
        <f t="shared" si="15"/>
        <v/>
      </c>
    </row>
    <row r="459" spans="1:7" ht="15" customHeight="1">
      <c r="A459" s="72" t="s">
        <v>486</v>
      </c>
      <c r="B459" s="59" t="str">
        <f>IFERROR(VLOOKUP(A459,'Retorno dividendos 2018-2023 an'!A:I,3,FALSE),"")</f>
        <v>Vinci Instr Finan FII - FII</v>
      </c>
      <c r="D459" s="60">
        <f>IFERROR(VLOOKUP(A459,'Retorno dividendos 2018-2023 an'!A:I,8,FALSE),"")</f>
        <v>11.696750902</v>
      </c>
      <c r="E459" s="61">
        <f t="shared" si="14"/>
        <v>512962.96298607794</v>
      </c>
      <c r="F459" s="60">
        <f>IFERROR(VLOOKUP(A459,'Retorno dividendos 2018-2023 an'!A:I,9,FALSE),"")</f>
        <v>10.571081409</v>
      </c>
      <c r="G459" s="61">
        <f t="shared" si="15"/>
        <v>567586.20692219096</v>
      </c>
    </row>
    <row r="460" spans="1:7" ht="21.6" customHeight="1">
      <c r="A460" s="71" t="s">
        <v>487</v>
      </c>
      <c r="B460" s="59" t="str">
        <f>IFERROR(VLOOKUP(A460,'Retorno dividendos 2018-2023 an'!A:I,3,FALSE),"")</f>
        <v>FII Vinci Logistica</v>
      </c>
      <c r="D460" s="60">
        <f>IFERROR(VLOOKUP(A460,'Retorno dividendos 2018-2023 an'!A:I,8,FALSE),"")</f>
        <v>8.1124659881000003</v>
      </c>
      <c r="E460" s="61">
        <f t="shared" si="14"/>
        <v>739602.48447281867</v>
      </c>
      <c r="F460" s="60">
        <f>IFERROR(VLOOKUP(A460,'Retorno dividendos 2018-2023 an'!A:I,9,FALSE),"")</f>
        <v>7.4520936835000002</v>
      </c>
      <c r="G460" s="61">
        <f t="shared" si="15"/>
        <v>805142.85713890812</v>
      </c>
    </row>
    <row r="461" spans="1:7" ht="15" customHeight="1">
      <c r="A461" s="72" t="s">
        <v>488</v>
      </c>
      <c r="B461" s="59" t="str">
        <f>IFERROR(VLOOKUP(A461,'Retorno dividendos 2018-2023 an'!A:I,3,FALSE),"")</f>
        <v>Vinci Offices FII</v>
      </c>
      <c r="D461" s="60">
        <f>IFERROR(VLOOKUP(A461,'Retorno dividendos 2018-2023 an'!A:I,8,FALSE),"")</f>
        <v>7.8290308928999996</v>
      </c>
      <c r="E461" s="61">
        <f t="shared" si="14"/>
        <v>766378.3783815807</v>
      </c>
      <c r="F461" s="60">
        <f>IFERROR(VLOOKUP(A461,'Retorno dividendos 2018-2023 an'!A:I,9,FALSE),"")</f>
        <v>8.7707728830999994</v>
      </c>
      <c r="G461" s="61">
        <f t="shared" si="15"/>
        <v>684090.22556736425</v>
      </c>
    </row>
    <row r="462" spans="1:7" ht="15" customHeight="1">
      <c r="A462" s="71" t="s">
        <v>489</v>
      </c>
      <c r="B462" s="59" t="str">
        <f>IFERROR(VLOOKUP(A462,'Retorno dividendos 2018-2023 an'!A:I,3,FALSE),"")</f>
        <v>Vinci Shop Centers FII - FII</v>
      </c>
      <c r="D462" s="60">
        <f>IFERROR(VLOOKUP(A462,'Retorno dividendos 2018-2023 an'!A:I,8,FALSE),"")</f>
        <v>9.9364145392999994</v>
      </c>
      <c r="E462" s="61">
        <f t="shared" si="14"/>
        <v>603839.54154379398</v>
      </c>
      <c r="F462" s="60">
        <f>IFERROR(VLOOKUP(A462,'Retorno dividendos 2018-2023 an'!A:I,9,FALSE),"")</f>
        <v>8.8984775706000008</v>
      </c>
      <c r="G462" s="61">
        <f t="shared" si="15"/>
        <v>674272.64410078584</v>
      </c>
    </row>
    <row r="463" spans="1:7" ht="15" customHeight="1">
      <c r="A463" s="72" t="s">
        <v>490</v>
      </c>
      <c r="B463" s="59" t="str">
        <f>IFERROR(VLOOKUP(A463,'Retorno dividendos 2018-2023 an'!A:I,3,FALSE),"")</f>
        <v>Vinci Imoveis Urbanos FII</v>
      </c>
      <c r="D463" s="60">
        <f>IFERROR(VLOOKUP(A463,'Retorno dividendos 2018-2023 an'!A:I,8,FALSE),"")</f>
        <v>11.009174312000001</v>
      </c>
      <c r="E463" s="61">
        <f t="shared" si="14"/>
        <v>544999.99999636668</v>
      </c>
      <c r="F463" s="60">
        <f>IFERROR(VLOOKUP(A463,'Retorno dividendos 2018-2023 an'!A:I,9,FALSE),"")</f>
        <v>10.267406659000001</v>
      </c>
      <c r="G463" s="61">
        <f t="shared" si="15"/>
        <v>584373.46442693379</v>
      </c>
    </row>
    <row r="464" spans="1:7" ht="15" customHeight="1">
      <c r="A464" s="71" t="s">
        <v>491</v>
      </c>
      <c r="B464" s="59" t="str">
        <f>IFERROR(VLOOKUP(A464,'Retorno dividendos 2018-2023 an'!A:I,3,FALSE),"")</f>
        <v>FII Jfdcam</v>
      </c>
      <c r="D464" s="60" t="str">
        <f>IFERROR(VLOOKUP(A464,'Retorno dividendos 2018-2023 an'!A:I,8,FALSE),"")</f>
        <v>-</v>
      </c>
      <c r="E464" s="61">
        <f t="shared" si="14"/>
        <v>0</v>
      </c>
      <c r="F464" s="60" t="str">
        <f>IFERROR(VLOOKUP(A464,'Retorno dividendos 2018-2023 an'!A:I,9,FALSE),"")</f>
        <v>-</v>
      </c>
      <c r="G464" s="61" t="str">
        <f t="shared" si="15"/>
        <v/>
      </c>
    </row>
    <row r="465" spans="1:7" ht="15" customHeight="1">
      <c r="A465" s="72" t="s">
        <v>492</v>
      </c>
      <c r="B465" s="59" t="str">
        <f>IFERROR(VLOOKUP(A465,'Retorno dividendos 2018-2023 an'!A:I,3,FALSE),"")</f>
        <v>Vector Lajes FII</v>
      </c>
      <c r="D465" s="60" t="str">
        <f>IFERROR(VLOOKUP(A465,'Retorno dividendos 2018-2023 an'!A:I,8,FALSE),"")</f>
        <v>-</v>
      </c>
      <c r="E465" s="61">
        <f t="shared" si="14"/>
        <v>0</v>
      </c>
      <c r="F465" s="60" t="str">
        <f>IFERROR(VLOOKUP(A465,'Retorno dividendos 2018-2023 an'!A:I,9,FALSE),"")</f>
        <v>-</v>
      </c>
      <c r="G465" s="61" t="str">
        <f t="shared" si="15"/>
        <v/>
      </c>
    </row>
    <row r="466" spans="1:7" ht="15" customHeight="1">
      <c r="A466" s="71" t="s">
        <v>493</v>
      </c>
      <c r="B466" s="59" t="str">
        <f>IFERROR(VLOOKUP(A466,'Retorno dividendos 2018-2023 an'!A:I,3,FALSE),"")</f>
        <v>Tivio Securities FI Imobiliário</v>
      </c>
      <c r="D466" s="60">
        <f>IFERROR(VLOOKUP(A466,'Retorno dividendos 2018-2023 an'!A:I,8,FALSE),"")</f>
        <v>14.243795085</v>
      </c>
      <c r="E466" s="61">
        <f t="shared" si="14"/>
        <v>421236.05150136852</v>
      </c>
      <c r="F466" s="60">
        <f>IFERROR(VLOOKUP(A466,'Retorno dividendos 2018-2023 an'!A:I,9,FALSE),"")</f>
        <v>11.795188155</v>
      </c>
      <c r="G466" s="61">
        <f t="shared" si="15"/>
        <v>508682.00838802138</v>
      </c>
    </row>
    <row r="467" spans="1:7" ht="15" customHeight="1">
      <c r="A467" s="72" t="s">
        <v>494</v>
      </c>
      <c r="B467" s="59" t="str">
        <f>IFERROR(VLOOKUP(A467,'Retorno dividendos 2018-2023 an'!A:I,3,FALSE),"")</f>
        <v>FII Polo Shopping Indaiatuba</v>
      </c>
      <c r="D467" s="60" t="str">
        <f>IFERROR(VLOOKUP(A467,'Retorno dividendos 2018-2023 an'!A:I,8,FALSE),"")</f>
        <v>-</v>
      </c>
      <c r="E467" s="61">
        <f t="shared" si="14"/>
        <v>0</v>
      </c>
      <c r="F467" s="60" t="str">
        <f>IFERROR(VLOOKUP(A467,'Retorno dividendos 2018-2023 an'!A:I,9,FALSE),"")</f>
        <v>-</v>
      </c>
      <c r="G467" s="61" t="str">
        <f t="shared" si="15"/>
        <v/>
      </c>
    </row>
    <row r="468" spans="1:7" ht="15" customHeight="1">
      <c r="A468" s="71" t="s">
        <v>495</v>
      </c>
      <c r="B468" s="59" t="str">
        <f>IFERROR(VLOOKUP(A468,'Retorno dividendos 2018-2023 an'!A:I,3,FALSE),"")</f>
        <v>Fator Verita Fundo de Investim</v>
      </c>
      <c r="D468" s="60">
        <f>IFERROR(VLOOKUP(A468,'Retorno dividendos 2018-2023 an'!A:I,8,FALSE),"")</f>
        <v>11.502614230000001</v>
      </c>
      <c r="E468" s="61">
        <f t="shared" si="14"/>
        <v>521620.55338267219</v>
      </c>
      <c r="F468" s="60">
        <f>IFERROR(VLOOKUP(A468,'Retorno dividendos 2018-2023 an'!A:I,9,FALSE),"")</f>
        <v>11.444759206000001</v>
      </c>
      <c r="G468" s="61">
        <f t="shared" si="15"/>
        <v>524257.42577916844</v>
      </c>
    </row>
    <row r="469" spans="1:7" ht="15" customHeight="1">
      <c r="A469" s="72" t="s">
        <v>496</v>
      </c>
      <c r="B469" s="59" t="str">
        <f>IFERROR(VLOOKUP(A469,'Retorno dividendos 2018-2023 an'!A:I,3,FALSE),"")</f>
        <v>Fator Veritá Multiestratégia FI</v>
      </c>
      <c r="D469" s="60" t="str">
        <f>IFERROR(VLOOKUP(A469,'Retorno dividendos 2018-2023 an'!A:I,8,FALSE),"")</f>
        <v>-</v>
      </c>
      <c r="E469" s="61">
        <f t="shared" si="14"/>
        <v>0</v>
      </c>
      <c r="F469" s="60">
        <f>IFERROR(VLOOKUP(A469,'Retorno dividendos 2018-2023 an'!A:I,9,FALSE),"")</f>
        <v>10.046728972</v>
      </c>
      <c r="G469" s="61">
        <f t="shared" si="15"/>
        <v>597209.30232335918</v>
      </c>
    </row>
    <row r="470" spans="1:7" ht="15" customHeight="1">
      <c r="A470" s="71" t="s">
        <v>497</v>
      </c>
      <c r="B470" s="59" t="str">
        <f>IFERROR(VLOOKUP(A470,'Retorno dividendos 2018-2023 an'!A:I,3,FALSE),"")</f>
        <v>Fator Veritá Multiestratégia FI</v>
      </c>
      <c r="D470" s="60" t="str">
        <f>IFERROR(VLOOKUP(A470,'Retorno dividendos 2018-2023 an'!A:I,8,FALSE),"")</f>
        <v>-</v>
      </c>
      <c r="E470" s="61">
        <f t="shared" si="14"/>
        <v>0</v>
      </c>
      <c r="F470" s="60" t="str">
        <f>IFERROR(VLOOKUP(A470,'Retorno dividendos 2018-2023 an'!A:I,9,FALSE),"")</f>
        <v>-</v>
      </c>
      <c r="G470" s="61" t="str">
        <f t="shared" si="15"/>
        <v/>
      </c>
    </row>
    <row r="471" spans="1:7" ht="15" customHeight="1">
      <c r="A471" s="72" t="s">
        <v>498</v>
      </c>
      <c r="B471" s="59" t="str">
        <f>IFERROR(VLOOKUP(A471,'Retorno dividendos 2018-2023 an'!A:I,3,FALSE),"")</f>
        <v>FII Votorantim Shopping</v>
      </c>
      <c r="D471" s="60">
        <f>IFERROR(VLOOKUP(A471,'Retorno dividendos 2018-2023 an'!A:I,8,FALSE),"")</f>
        <v>12.337662336999999</v>
      </c>
      <c r="E471" s="61">
        <f t="shared" si="14"/>
        <v>486315.78949979169</v>
      </c>
      <c r="F471" s="60">
        <f>IFERROR(VLOOKUP(A471,'Retorno dividendos 2018-2023 an'!A:I,9,FALSE),"")</f>
        <v>9.3277810826999996</v>
      </c>
      <c r="G471" s="61">
        <f t="shared" si="15"/>
        <v>643239.79591760028</v>
      </c>
    </row>
    <row r="472" spans="1:7" ht="15" customHeight="1">
      <c r="A472" s="71" t="s">
        <v>499</v>
      </c>
      <c r="B472" s="59" t="str">
        <f>IFERROR(VLOOKUP(A472,'Retorno dividendos 2018-2023 an'!A:I,3,FALSE),"")</f>
        <v>Versalhes Recebíveis Imobiliár</v>
      </c>
      <c r="D472" s="60">
        <f>IFERROR(VLOOKUP(A472,'Retorno dividendos 2018-2023 an'!A:I,8,FALSE),"")</f>
        <v>5.8305830583000002</v>
      </c>
      <c r="E472" s="61">
        <f t="shared" si="14"/>
        <v>1029056.6037746138</v>
      </c>
      <c r="F472" s="60">
        <f>IFERROR(VLOOKUP(A472,'Retorno dividendos 2018-2023 an'!A:I,9,FALSE),"")</f>
        <v>11.650485436</v>
      </c>
      <c r="G472" s="61">
        <f t="shared" si="15"/>
        <v>515000.0000394833</v>
      </c>
    </row>
    <row r="473" spans="1:7" ht="15" customHeight="1">
      <c r="A473" s="72" t="s">
        <v>500</v>
      </c>
      <c r="B473" s="59" t="str">
        <f>IFERROR(VLOOKUP(A473,'Retorno dividendos 2018-2023 an'!A:I,3,FALSE),"")</f>
        <v>FII Logística</v>
      </c>
      <c r="D473" s="60">
        <f>IFERROR(VLOOKUP(A473,'Retorno dividendos 2018-2023 an'!A:I,8,FALSE),"")</f>
        <v>11.341318657</v>
      </c>
      <c r="E473" s="61">
        <f t="shared" si="14"/>
        <v>529039.01049431553</v>
      </c>
      <c r="F473" s="60">
        <f>IFERROR(VLOOKUP(A473,'Retorno dividendos 2018-2023 an'!A:I,9,FALSE),"")</f>
        <v>11.334216695</v>
      </c>
      <c r="G473" s="61">
        <f t="shared" si="15"/>
        <v>529370.50362261489</v>
      </c>
    </row>
    <row r="474" spans="1:7" ht="15" customHeight="1">
      <c r="A474" s="71" t="s">
        <v>501</v>
      </c>
      <c r="B474" s="59" t="str">
        <f>IFERROR(VLOOKUP(A474,'Retorno dividendos 2018-2023 an'!A:I,3,FALSE),"")</f>
        <v>FI Imobiliario Plus</v>
      </c>
      <c r="D474" s="60" t="str">
        <f>IFERROR(VLOOKUP(A474,'Retorno dividendos 2018-2023 an'!A:I,8,FALSE),"")</f>
        <v>-</v>
      </c>
      <c r="E474" s="61">
        <f t="shared" si="14"/>
        <v>0</v>
      </c>
      <c r="F474" s="60" t="str">
        <f>IFERROR(VLOOKUP(A474,'Retorno dividendos 2018-2023 an'!A:I,9,FALSE),"")</f>
        <v>-</v>
      </c>
      <c r="G474" s="61" t="str">
        <f t="shared" si="15"/>
        <v/>
      </c>
    </row>
    <row r="475" spans="1:7" ht="15" customHeight="1">
      <c r="A475" s="72" t="s">
        <v>502</v>
      </c>
      <c r="B475" s="59" t="str">
        <f>IFERROR(VLOOKUP(A475,'Retorno dividendos 2018-2023 an'!A:I,3,FALSE),"")</f>
        <v>V2 Edificios Corporativos FII</v>
      </c>
      <c r="D475" s="60">
        <f>IFERROR(VLOOKUP(A475,'Retorno dividendos 2018-2023 an'!A:I,8,FALSE),"")</f>
        <v>0</v>
      </c>
      <c r="E475" s="61">
        <f t="shared" si="14"/>
        <v>0</v>
      </c>
      <c r="F475" s="60">
        <f>IFERROR(VLOOKUP(A475,'Retorno dividendos 2018-2023 an'!A:I,9,FALSE),"")</f>
        <v>0</v>
      </c>
      <c r="G475" s="61" t="str">
        <f t="shared" si="15"/>
        <v/>
      </c>
    </row>
    <row r="476" spans="1:7" ht="15" customHeight="1">
      <c r="A476" s="71" t="s">
        <v>503</v>
      </c>
      <c r="B476" s="59" t="str">
        <f>IFERROR(VLOOKUP(A476,'Retorno dividendos 2018-2023 an'!A:I,3,FALSE),"")</f>
        <v>V2 Edificios Corporativos FII</v>
      </c>
      <c r="D476" s="60" t="str">
        <f>IFERROR(VLOOKUP(A476,'Retorno dividendos 2018-2023 an'!A:I,8,FALSE),"")</f>
        <v>-</v>
      </c>
      <c r="E476" s="61">
        <f t="shared" si="14"/>
        <v>0</v>
      </c>
      <c r="F476" s="60" t="str">
        <f>IFERROR(VLOOKUP(A476,'Retorno dividendos 2018-2023 an'!A:I,9,FALSE),"")</f>
        <v>-</v>
      </c>
      <c r="G476" s="61" t="str">
        <f t="shared" si="15"/>
        <v/>
      </c>
    </row>
    <row r="477" spans="1:7" ht="15" customHeight="1">
      <c r="A477" s="72" t="s">
        <v>504</v>
      </c>
      <c r="B477" s="59" t="str">
        <f>IFERROR(VLOOKUP(A477,'Retorno dividendos 2018-2023 an'!A:I,3,FALSE),"")</f>
        <v>V2 Recebíveis Imob FII</v>
      </c>
      <c r="D477" s="60">
        <f>IFERROR(VLOOKUP(A477,'Retorno dividendos 2018-2023 an'!A:I,8,FALSE),"")</f>
        <v>11.679560843999999</v>
      </c>
      <c r="E477" s="61">
        <f t="shared" si="14"/>
        <v>513717.94540394115</v>
      </c>
      <c r="F477" s="60">
        <f>IFERROR(VLOOKUP(A477,'Retorno dividendos 2018-2023 an'!A:I,9,FALSE),"")</f>
        <v>10.280373831</v>
      </c>
      <c r="G477" s="61">
        <f t="shared" si="15"/>
        <v>583636.36368040158</v>
      </c>
    </row>
    <row r="478" spans="1:7" ht="15" customHeight="1">
      <c r="A478" s="71" t="s">
        <v>505</v>
      </c>
      <c r="B478" s="59" t="str">
        <f>IFERROR(VLOOKUP(A478,'Retorno dividendos 2018-2023 an'!A:I,3,FALSE),"")</f>
        <v>V2 Mult Renda FI Imobiliário Responsabilidade Limi</v>
      </c>
      <c r="D478" s="60">
        <f>IFERROR(VLOOKUP(A478,'Retorno dividendos 2018-2023 an'!A:I,8,FALSE),"")</f>
        <v>7.8028109885000001</v>
      </c>
      <c r="E478" s="61">
        <f t="shared" si="14"/>
        <v>768953.65129861108</v>
      </c>
      <c r="F478" s="60">
        <f>IFERROR(VLOOKUP(A478,'Retorno dividendos 2018-2023 an'!A:I,9,FALSE),"")</f>
        <v>9.7334085216999995</v>
      </c>
      <c r="G478" s="61">
        <f t="shared" si="15"/>
        <v>616433.59431831015</v>
      </c>
    </row>
    <row r="479" spans="1:7" ht="15" customHeight="1">
      <c r="A479" s="72" t="s">
        <v>506</v>
      </c>
      <c r="B479" s="59" t="str">
        <f>IFERROR(VLOOKUP(A479,'Retorno dividendos 2018-2023 an'!A:I,3,FALSE),"")</f>
        <v>V2 Renda Imobiliária FII</v>
      </c>
      <c r="D479" s="60" t="str">
        <f>IFERROR(VLOOKUP(A479,'Retorno dividendos 2018-2023 an'!A:I,8,FALSE),"")</f>
        <v>-</v>
      </c>
      <c r="E479" s="61">
        <f t="shared" si="14"/>
        <v>0</v>
      </c>
      <c r="F479" s="60">
        <f>IFERROR(VLOOKUP(A479,'Retorno dividendos 2018-2023 an'!A:I,9,FALSE),"")</f>
        <v>11.599057180000001</v>
      </c>
      <c r="G479" s="61">
        <f t="shared" si="15"/>
        <v>517283.42285833956</v>
      </c>
    </row>
    <row r="480" spans="1:7" ht="15" customHeight="1">
      <c r="A480" s="71" t="s">
        <v>507</v>
      </c>
      <c r="B480" s="59" t="str">
        <f>IFERROR(VLOOKUP(A480,'Retorno dividendos 2018-2023 an'!A:I,3,FALSE),"")</f>
        <v>Genesis Multiestrategia FII</v>
      </c>
      <c r="D480" s="60">
        <f>IFERROR(VLOOKUP(A480,'Retorno dividendos 2018-2023 an'!A:I,8,FALSE),"")</f>
        <v>0</v>
      </c>
      <c r="E480" s="61">
        <f t="shared" si="14"/>
        <v>0</v>
      </c>
      <c r="F480" s="60">
        <f>IFERROR(VLOOKUP(A480,'Retorno dividendos 2018-2023 an'!A:I,9,FALSE),"")</f>
        <v>9.1196078432000007</v>
      </c>
      <c r="G480" s="61">
        <f t="shared" si="15"/>
        <v>657923.02730142896</v>
      </c>
    </row>
    <row r="481" spans="1:7" ht="15" customHeight="1">
      <c r="A481" s="72" t="s">
        <v>508</v>
      </c>
      <c r="B481" s="59" t="str">
        <f>IFERROR(VLOOKUP(A481,'Retorno dividendos 2018-2023 an'!A:I,3,FALSE),"")</f>
        <v>Whg Real Estate FII</v>
      </c>
      <c r="D481" s="60">
        <f>IFERROR(VLOOKUP(A481,'Retorno dividendos 2018-2023 an'!A:I,8,FALSE),"")</f>
        <v>14.102564102000001</v>
      </c>
      <c r="E481" s="61">
        <f t="shared" si="14"/>
        <v>425454.54547156359</v>
      </c>
      <c r="F481" s="60">
        <f>IFERROR(VLOOKUP(A481,'Retorno dividendos 2018-2023 an'!A:I,9,FALSE),"")</f>
        <v>12.319587628000001</v>
      </c>
      <c r="G481" s="61">
        <f t="shared" si="15"/>
        <v>487029.28873716353</v>
      </c>
    </row>
    <row r="482" spans="1:7" ht="15" customHeight="1">
      <c r="A482" s="71" t="s">
        <v>509</v>
      </c>
      <c r="B482" s="59" t="str">
        <f>IFERROR(VLOOKUP(A482,'Retorno dividendos 2018-2023 an'!A:I,3,FALSE),"")</f>
        <v>Whg Real Estate FII</v>
      </c>
      <c r="D482" s="60" t="str">
        <f>IFERROR(VLOOKUP(A482,'Retorno dividendos 2018-2023 an'!A:I,8,FALSE),"")</f>
        <v>-</v>
      </c>
      <c r="E482" s="61">
        <f t="shared" si="14"/>
        <v>0</v>
      </c>
      <c r="F482" s="60" t="str">
        <f>IFERROR(VLOOKUP(A482,'Retorno dividendos 2018-2023 an'!A:I,9,FALSE),"")</f>
        <v>-</v>
      </c>
      <c r="G482" s="61" t="str">
        <f t="shared" si="15"/>
        <v/>
      </c>
    </row>
    <row r="483" spans="1:7" ht="15" customHeight="1">
      <c r="A483" s="72" t="s">
        <v>510</v>
      </c>
      <c r="B483" s="59" t="str">
        <f>IFERROR(VLOOKUP(A483,'Retorno dividendos 2018-2023 an'!A:I,3,FALSE),"")</f>
        <v>Shopping West Plaza FII</v>
      </c>
      <c r="D483" s="60">
        <f>IFERROR(VLOOKUP(A483,'Retorno dividendos 2018-2023 an'!A:I,8,FALSE),"")</f>
        <v>6.7040498442000001</v>
      </c>
      <c r="E483" s="61">
        <f t="shared" si="14"/>
        <v>894981.41264431272</v>
      </c>
      <c r="F483" s="60">
        <f>IFERROR(VLOOKUP(A483,'Retorno dividendos 2018-2023 an'!A:I,9,FALSE),"")</f>
        <v>7.0134695774000004</v>
      </c>
      <c r="G483" s="61">
        <f t="shared" si="15"/>
        <v>855496.68873366551</v>
      </c>
    </row>
    <row r="484" spans="1:7" ht="15" customHeight="1">
      <c r="A484" s="71" t="s">
        <v>511</v>
      </c>
      <c r="B484" s="59" t="str">
        <f>IFERROR(VLOOKUP(A484,'Retorno dividendos 2018-2023 an'!A:I,3,FALSE),"")</f>
        <v>Warren Securities FII - FII-Sub</v>
      </c>
      <c r="D484" s="60">
        <f>IFERROR(VLOOKUP(A484,'Retorno dividendos 2018-2023 an'!A:I,8,FALSE),"")</f>
        <v>12.96262166</v>
      </c>
      <c r="E484" s="61">
        <f t="shared" si="14"/>
        <v>462869.32978340122</v>
      </c>
      <c r="F484" s="60">
        <f>IFERROR(VLOOKUP(A484,'Retorno dividendos 2018-2023 an'!A:I,9,FALSE),"")</f>
        <v>12.607129995999999</v>
      </c>
      <c r="G484" s="61">
        <f t="shared" si="15"/>
        <v>475921.16539638164</v>
      </c>
    </row>
    <row r="485" spans="1:7" ht="15" customHeight="1">
      <c r="A485" s="72" t="s">
        <v>512</v>
      </c>
      <c r="B485" s="59" t="str">
        <f>IFERROR(VLOOKUP(A485,'Retorno dividendos 2018-2023 an'!A:I,3,FALSE),"")</f>
        <v>FII Ourinvest Rei</v>
      </c>
      <c r="D485" s="60">
        <f>IFERROR(VLOOKUP(A485,'Retorno dividendos 2018-2023 an'!A:I,8,FALSE),"")</f>
        <v>8.2146710608000006</v>
      </c>
      <c r="E485" s="61">
        <f t="shared" si="14"/>
        <v>730400.51824250142</v>
      </c>
      <c r="F485" s="60">
        <f>IFERROR(VLOOKUP(A485,'Retorno dividendos 2018-2023 an'!A:I,9,FALSE),"")</f>
        <v>40.213969689000002</v>
      </c>
      <c r="G485" s="61">
        <f t="shared" si="15"/>
        <v>149201.88298747389</v>
      </c>
    </row>
    <row r="486" spans="1:7" ht="15" customHeight="1">
      <c r="A486" s="71" t="s">
        <v>513</v>
      </c>
      <c r="B486" s="59" t="str">
        <f>IFERROR(VLOOKUP(A486,'Retorno dividendos 2018-2023 an'!A:I,3,FALSE),"")</f>
        <v>FII Ourinvest Rei</v>
      </c>
      <c r="D486" s="60" t="str">
        <f>IFERROR(VLOOKUP(A486,'Retorno dividendos 2018-2023 an'!A:I,8,FALSE),"")</f>
        <v>-</v>
      </c>
      <c r="E486" s="61">
        <f t="shared" si="14"/>
        <v>0</v>
      </c>
      <c r="F486" s="60" t="str">
        <f>IFERROR(VLOOKUP(A486,'Retorno dividendos 2018-2023 an'!A:I,9,FALSE),"")</f>
        <v>-</v>
      </c>
      <c r="G486" s="61" t="str">
        <f t="shared" si="15"/>
        <v/>
      </c>
    </row>
    <row r="487" spans="1:7" ht="15" customHeight="1">
      <c r="A487" s="72" t="s">
        <v>514</v>
      </c>
      <c r="B487" s="59" t="str">
        <f>IFERROR(VLOOKUP(A487,'Retorno dividendos 2018-2023 an'!A:I,3,FALSE),"")</f>
        <v>R Cap 1810 Fundo de Fundos FII</v>
      </c>
      <c r="D487" s="60" t="str">
        <f>IFERROR(VLOOKUP(A487,'Retorno dividendos 2018-2023 an'!A:I,8,FALSE),"")</f>
        <v>-</v>
      </c>
      <c r="E487" s="61">
        <f t="shared" si="14"/>
        <v>0</v>
      </c>
      <c r="F487" s="60" t="str">
        <f>IFERROR(VLOOKUP(A487,'Retorno dividendos 2018-2023 an'!A:I,9,FALSE),"")</f>
        <v>-</v>
      </c>
      <c r="G487" s="61" t="str">
        <f t="shared" si="15"/>
        <v/>
      </c>
    </row>
    <row r="488" spans="1:7" ht="15" customHeight="1">
      <c r="A488" s="71" t="s">
        <v>515</v>
      </c>
      <c r="B488" s="59" t="str">
        <f>IFERROR(VLOOKUP(A488,'Retorno dividendos 2018-2023 an'!A:I,3,FALSE),"")</f>
        <v>Xp Cred Imob - FII</v>
      </c>
      <c r="D488" s="60">
        <f>IFERROR(VLOOKUP(A488,'Retorno dividendos 2018-2023 an'!A:I,8,FALSE),"")</f>
        <v>13.578254933</v>
      </c>
      <c r="E488" s="61">
        <f t="shared" si="14"/>
        <v>441882.99819131108</v>
      </c>
      <c r="F488" s="60">
        <f>IFERROR(VLOOKUP(A488,'Retorno dividendos 2018-2023 an'!A:I,9,FALSE),"")</f>
        <v>11.967498549</v>
      </c>
      <c r="G488" s="61">
        <f t="shared" si="15"/>
        <v>501357.90494842868</v>
      </c>
    </row>
    <row r="489" spans="1:7" ht="15" customHeight="1">
      <c r="A489" s="72" t="s">
        <v>516</v>
      </c>
      <c r="B489" s="59" t="str">
        <f>IFERROR(VLOOKUP(A489,'Retorno dividendos 2018-2023 an'!A:I,3,FALSE),"")</f>
        <v>Xp Corporate Macae FII</v>
      </c>
      <c r="D489" s="60">
        <f>IFERROR(VLOOKUP(A489,'Retorno dividendos 2018-2023 an'!A:I,8,FALSE),"")</f>
        <v>8.2919914953999996</v>
      </c>
      <c r="E489" s="61">
        <f t="shared" si="14"/>
        <v>723589.74358916224</v>
      </c>
      <c r="F489" s="60">
        <f>IFERROR(VLOOKUP(A489,'Retorno dividendos 2018-2023 an'!A:I,9,FALSE),"")</f>
        <v>0.19569471624000001</v>
      </c>
      <c r="G489" s="61">
        <f t="shared" si="15"/>
        <v>30660000.000416972</v>
      </c>
    </row>
    <row r="490" spans="1:7" ht="15" customHeight="1">
      <c r="A490" s="71" t="s">
        <v>517</v>
      </c>
      <c r="B490" s="59" t="str">
        <f>IFERROR(VLOOKUP(A490,'Retorno dividendos 2018-2023 an'!A:I,3,FALSE),"")</f>
        <v>Xp Industrial FII</v>
      </c>
      <c r="D490" s="60">
        <f>IFERROR(VLOOKUP(A490,'Retorno dividendos 2018-2023 an'!A:I,8,FALSE),"")</f>
        <v>10.539149282</v>
      </c>
      <c r="E490" s="61">
        <f t="shared" si="14"/>
        <v>569305.91259842063</v>
      </c>
      <c r="F490" s="60">
        <f>IFERROR(VLOOKUP(A490,'Retorno dividendos 2018-2023 an'!A:I,9,FALSE),"")</f>
        <v>9.6758104738000004</v>
      </c>
      <c r="G490" s="61">
        <f t="shared" si="15"/>
        <v>620103.09278449602</v>
      </c>
    </row>
    <row r="491" spans="1:7" ht="15" customHeight="1">
      <c r="A491" s="72" t="s">
        <v>518</v>
      </c>
      <c r="B491" s="59" t="str">
        <f>IFERROR(VLOOKUP(A491,'Retorno dividendos 2018-2023 an'!A:I,3,FALSE),"")</f>
        <v>FII Xp Log</v>
      </c>
      <c r="D491" s="60">
        <f>IFERROR(VLOOKUP(A491,'Retorno dividendos 2018-2023 an'!A:I,8,FALSE),"")</f>
        <v>9.2942851332000007</v>
      </c>
      <c r="E491" s="61">
        <f t="shared" si="14"/>
        <v>645557.98687168257</v>
      </c>
      <c r="F491" s="60">
        <f>IFERROR(VLOOKUP(A491,'Retorno dividendos 2018-2023 an'!A:I,9,FALSE),"")</f>
        <v>8.6570477246999999</v>
      </c>
      <c r="G491" s="61">
        <f t="shared" si="15"/>
        <v>693076.9230809483</v>
      </c>
    </row>
    <row r="492" spans="1:7" ht="15" customHeight="1">
      <c r="A492" s="71" t="s">
        <v>519</v>
      </c>
      <c r="B492" s="59" t="str">
        <f>IFERROR(VLOOKUP(A492,'Retorno dividendos 2018-2023 an'!A:I,3,FALSE),"")</f>
        <v>Xp Malls FI</v>
      </c>
      <c r="D492" s="60">
        <f>IFERROR(VLOOKUP(A492,'Retorno dividendos 2018-2023 an'!A:I,8,FALSE),"")</f>
        <v>10.441053511</v>
      </c>
      <c r="E492" s="61">
        <f t="shared" si="14"/>
        <v>574654.6546934942</v>
      </c>
      <c r="F492" s="60">
        <f>IFERROR(VLOOKUP(A492,'Retorno dividendos 2018-2023 an'!A:I,9,FALSE),"")</f>
        <v>9.3835382513999992</v>
      </c>
      <c r="G492" s="61">
        <f t="shared" si="15"/>
        <v>639417.65240897436</v>
      </c>
    </row>
    <row r="493" spans="1:7" ht="15" customHeight="1">
      <c r="A493" s="72" t="s">
        <v>520</v>
      </c>
      <c r="B493" s="59" t="str">
        <f>IFERROR(VLOOKUP(A493,'Retorno dividendos 2018-2023 an'!A:I,3,FALSE),"")</f>
        <v>Xp Malls FI</v>
      </c>
      <c r="D493" s="60" t="str">
        <f>IFERROR(VLOOKUP(A493,'Retorno dividendos 2018-2023 an'!A:I,8,FALSE),"")</f>
        <v>-</v>
      </c>
      <c r="E493" s="61">
        <f t="shared" si="14"/>
        <v>0</v>
      </c>
      <c r="F493" s="60" t="str">
        <f>IFERROR(VLOOKUP(A493,'Retorno dividendos 2018-2023 an'!A:I,9,FALSE),"")</f>
        <v>-</v>
      </c>
      <c r="G493" s="61" t="str">
        <f t="shared" si="15"/>
        <v/>
      </c>
    </row>
    <row r="494" spans="1:7" ht="15" customHeight="1">
      <c r="A494" s="71" t="s">
        <v>521</v>
      </c>
      <c r="B494" s="59" t="str">
        <f>IFERROR(VLOOKUP(A494,'Retorno dividendos 2018-2023 an'!A:I,3,FALSE),"")</f>
        <v>FII Xp Properties</v>
      </c>
      <c r="D494" s="60">
        <f>IFERROR(VLOOKUP(A494,'Retorno dividendos 2018-2023 an'!A:I,8,FALSE),"")</f>
        <v>5.0062578223000003</v>
      </c>
      <c r="E494" s="61">
        <f t="shared" si="14"/>
        <v>1198499.9999946966</v>
      </c>
      <c r="F494" s="60">
        <f>IFERROR(VLOOKUP(A494,'Retorno dividendos 2018-2023 an'!A:I,9,FALSE),"")</f>
        <v>3.8359788359999998</v>
      </c>
      <c r="G494" s="61">
        <f t="shared" si="15"/>
        <v>1564137.9310258529</v>
      </c>
    </row>
    <row r="495" spans="1:7" ht="15" customHeight="1">
      <c r="A495" s="72" t="s">
        <v>522</v>
      </c>
      <c r="B495" s="59" t="str">
        <f>IFERROR(VLOOKUP(A495,'Retorno dividendos 2018-2023 an'!A:I,3,FALSE),"")</f>
        <v>Xp Selection FII</v>
      </c>
      <c r="D495" s="60">
        <f>IFERROR(VLOOKUP(A495,'Retorno dividendos 2018-2023 an'!A:I,8,FALSE),"")</f>
        <v>12.109530771999999</v>
      </c>
      <c r="E495" s="61">
        <f t="shared" si="14"/>
        <v>495477.49726796767</v>
      </c>
      <c r="F495" s="60">
        <f>IFERROR(VLOOKUP(A495,'Retorno dividendos 2018-2023 an'!A:I,9,FALSE),"")</f>
        <v>10.551849604999999</v>
      </c>
      <c r="G495" s="61">
        <f t="shared" si="15"/>
        <v>568620.68969945295</v>
      </c>
    </row>
    <row r="496" spans="1:7" ht="15" customHeight="1">
      <c r="A496" s="71" t="s">
        <v>523</v>
      </c>
      <c r="B496" s="59" t="str">
        <f>IFERROR(VLOOKUP(A496,'Retorno dividendos 2018-2023 an'!A:I,3,FALSE),"")</f>
        <v>Hedge Yees Habitações Econômicas FI Imobiliário de</v>
      </c>
      <c r="D496" s="60" t="str">
        <f>IFERROR(VLOOKUP(A496,'Retorno dividendos 2018-2023 an'!A:I,8,FALSE),"")</f>
        <v>-</v>
      </c>
      <c r="E496" s="61">
        <f t="shared" si="14"/>
        <v>0</v>
      </c>
      <c r="F496" s="60" t="str">
        <f>IFERROR(VLOOKUP(A496,'Retorno dividendos 2018-2023 an'!A:I,9,FALSE),"")</f>
        <v>-</v>
      </c>
      <c r="G496" s="61" t="str">
        <f t="shared" si="15"/>
        <v/>
      </c>
    </row>
    <row r="497" spans="1:7" ht="15" customHeight="1">
      <c r="A497" s="72" t="s">
        <v>524</v>
      </c>
      <c r="B497" s="59" t="str">
        <f>IFERROR(VLOOKUP(A497,'Retorno dividendos 2018-2023 an'!A:I,3,FALSE),"")</f>
        <v>Yuca FI Imobiliário Responsabilidade Limitada</v>
      </c>
      <c r="D497" s="60" t="str">
        <f>IFERROR(VLOOKUP(A497,'Retorno dividendos 2018-2023 an'!A:I,8,FALSE),"")</f>
        <v>-</v>
      </c>
      <c r="E497" s="61">
        <f t="shared" si="14"/>
        <v>0</v>
      </c>
      <c r="F497" s="60" t="str">
        <f>IFERROR(VLOOKUP(A497,'Retorno dividendos 2018-2023 an'!A:I,9,FALSE),"")</f>
        <v>-</v>
      </c>
      <c r="G497" s="61" t="str">
        <f t="shared" si="15"/>
        <v/>
      </c>
    </row>
    <row r="498" spans="1:7" ht="15" customHeight="1">
      <c r="A498" s="71" t="s">
        <v>525</v>
      </c>
      <c r="B498" s="59" t="str">
        <f>IFERROR(VLOOKUP(A498,'Retorno dividendos 2018-2023 an'!A:I,3,FALSE),"")</f>
        <v>FII Zagros Multiestratégia</v>
      </c>
      <c r="D498" s="60" t="str">
        <f>IFERROR(VLOOKUP(A498,'Retorno dividendos 2018-2023 an'!A:I,8,FALSE),"")</f>
        <v>-</v>
      </c>
      <c r="E498" s="61">
        <f t="shared" si="14"/>
        <v>0</v>
      </c>
      <c r="F498" s="60" t="str">
        <f>IFERROR(VLOOKUP(A498,'Retorno dividendos 2018-2023 an'!A:I,9,FALSE),"")</f>
        <v>-</v>
      </c>
      <c r="G498" s="61" t="str">
        <f t="shared" si="15"/>
        <v/>
      </c>
    </row>
    <row r="499" spans="1:7" ht="15" customHeight="1">
      <c r="A499" s="72" t="s">
        <v>526</v>
      </c>
      <c r="B499" s="59" t="str">
        <f>IFERROR(VLOOKUP(A499,'Retorno dividendos 2018-2023 an'!A:I,3,FALSE),"")</f>
        <v>FII Zagros Multiestratégia</v>
      </c>
      <c r="D499" s="60" t="str">
        <f>IFERROR(VLOOKUP(A499,'Retorno dividendos 2018-2023 an'!A:I,8,FALSE),"")</f>
        <v>-</v>
      </c>
      <c r="E499" s="61">
        <f t="shared" si="14"/>
        <v>0</v>
      </c>
      <c r="F499" s="60" t="str">
        <f>IFERROR(VLOOKUP(A499,'Retorno dividendos 2018-2023 an'!A:I,9,FALSE),"")</f>
        <v>-</v>
      </c>
      <c r="G499" s="61" t="str">
        <f t="shared" si="15"/>
        <v/>
      </c>
    </row>
    <row r="500" spans="1:7" ht="15" customHeight="1">
      <c r="A500" s="71" t="s">
        <v>527</v>
      </c>
      <c r="B500" s="59" t="str">
        <f>IFERROR(VLOOKUP(A500,'Retorno dividendos 2018-2023 an'!A:I,3,FALSE),"")</f>
        <v>Zavit Crédito Imobiliário FII</v>
      </c>
      <c r="D500" s="60" t="str">
        <f>IFERROR(VLOOKUP(A500,'Retorno dividendos 2018-2023 an'!A:I,8,FALSE),"")</f>
        <v>-</v>
      </c>
      <c r="E500" s="61">
        <f t="shared" si="14"/>
        <v>0</v>
      </c>
      <c r="F500" s="60" t="str">
        <f>IFERROR(VLOOKUP(A500,'Retorno dividendos 2018-2023 an'!A:I,9,FALSE),"")</f>
        <v>-</v>
      </c>
      <c r="G500" s="61" t="str">
        <f t="shared" si="15"/>
        <v/>
      </c>
    </row>
    <row r="501" spans="1:7" ht="15" customHeight="1">
      <c r="A501" s="72" t="s">
        <v>528</v>
      </c>
      <c r="B501" s="59" t="str">
        <f>IFERROR(VLOOKUP(A501,'Retorno dividendos 2018-2023 an'!A:I,3,FALSE),"")</f>
        <v>Zavit Crédito Imobiliário FII</v>
      </c>
      <c r="D501" s="60" t="str">
        <f>IFERROR(VLOOKUP(A501,'Retorno dividendos 2018-2023 an'!A:I,8,FALSE),"")</f>
        <v>-</v>
      </c>
      <c r="E501" s="61">
        <f t="shared" si="14"/>
        <v>0</v>
      </c>
      <c r="F501" s="60" t="str">
        <f>IFERROR(VLOOKUP(A501,'Retorno dividendos 2018-2023 an'!A:I,9,FALSE),"")</f>
        <v>-</v>
      </c>
      <c r="G501" s="61" t="str">
        <f t="shared" si="15"/>
        <v/>
      </c>
    </row>
    <row r="502" spans="1:7" ht="15" customHeight="1">
      <c r="A502" s="71" t="s">
        <v>529</v>
      </c>
      <c r="B502" s="59" t="str">
        <f>IFERROR(VLOOKUP(A502,'Retorno dividendos 2018-2023 an'!A:I,3,FALSE),"")</f>
        <v>Zavit Real Estate Fund FII</v>
      </c>
      <c r="D502" s="60">
        <f>IFERROR(VLOOKUP(A502,'Retorno dividendos 2018-2023 an'!A:I,8,FALSE),"")</f>
        <v>10.489043498999999</v>
      </c>
      <c r="E502" s="61">
        <f t="shared" si="14"/>
        <v>572025.46643762384</v>
      </c>
      <c r="F502" s="60">
        <f>IFERROR(VLOOKUP(A502,'Retorno dividendos 2018-2023 an'!A:I,9,FALSE),"")</f>
        <v>11.603102779</v>
      </c>
      <c r="G502" s="61">
        <f t="shared" si="15"/>
        <v>517103.06409240502</v>
      </c>
    </row>
    <row r="503" spans="1:7" ht="15" customHeight="1">
      <c r="A503" s="72" t="s">
        <v>530</v>
      </c>
      <c r="B503" s="59" t="str">
        <f>IFERROR(VLOOKUP(A503,'Retorno dividendos 2018-2023 an'!A:I,3,FALSE),"")</f>
        <v>Zion Capital FII</v>
      </c>
      <c r="D503" s="60">
        <f>IFERROR(VLOOKUP(A503,'Retorno dividendos 2018-2023 an'!A:I,8,FALSE),"")</f>
        <v>0</v>
      </c>
      <c r="E503" s="61">
        <f t="shared" si="14"/>
        <v>0</v>
      </c>
      <c r="F503" s="60">
        <f>IFERROR(VLOOKUP(A503,'Retorno dividendos 2018-2023 an'!A:I,9,FALSE),"")</f>
        <v>0</v>
      </c>
      <c r="G503" s="61" t="str">
        <f t="shared" si="15"/>
        <v/>
      </c>
    </row>
  </sheetData>
  <sheetProtection autoFilter="0"/>
  <autoFilter ref="A4:G4" xr:uid="{00000000-0009-0000-0000-000003000000}">
    <sortState xmlns:xlrd2="http://schemas.microsoft.com/office/spreadsheetml/2017/richdata2" ref="A5:G108">
      <sortCondition ref="A4"/>
    </sortState>
  </autoFilter>
  <phoneticPr fontId="3" type="noConversion"/>
  <conditionalFormatting sqref="A5:G5 A6:A457 C6:E457 B6:B503 F6:G503 D458:E503">
    <cfRule type="expression" dxfId="3" priority="1">
      <formula>EVEN(ROW()) = ROW()</formula>
    </cfRule>
    <cfRule type="expression" dxfId="2" priority="2">
      <formula>ODD(ROW()) = ROW()</formula>
    </cfRule>
  </conditionalFormatting>
  <pageMargins left="0.7" right="0.7" top="0.75" bottom="0.75" header="0.3" footer="0.3"/>
  <pageSetup paperSize="9" orientation="portrait" r:id="rId1"/>
  <headerFooter>
    <oddFooter>&amp;R_x000D_&amp;1#&amp;"Calibri"&amp;10&amp;K008000 [ CLASSIFICAÇÃO: PÚBLICA ]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2F53A-E93C-4396-9FC6-0F0C8BE7199C}">
  <dimension ref="D3:N18"/>
  <sheetViews>
    <sheetView workbookViewId="0">
      <selection activeCell="G14" sqref="G14"/>
    </sheetView>
  </sheetViews>
  <sheetFormatPr defaultColWidth="8.85546875" defaultRowHeight="14.45"/>
  <cols>
    <col min="2" max="2" width="16.140625" bestFit="1" customWidth="1"/>
    <col min="4" max="4" width="16.42578125" bestFit="1" customWidth="1"/>
    <col min="13" max="13" width="14" bestFit="1" customWidth="1"/>
    <col min="15" max="15" width="15.42578125" bestFit="1" customWidth="1"/>
  </cols>
  <sheetData>
    <row r="3" spans="4:14">
      <c r="D3" t="s">
        <v>45</v>
      </c>
    </row>
    <row r="4" spans="4:14">
      <c r="D4" t="s">
        <v>19</v>
      </c>
    </row>
    <row r="5" spans="4:14">
      <c r="D5" t="s">
        <v>17</v>
      </c>
    </row>
    <row r="6" spans="4:14">
      <c r="D6" t="s">
        <v>11</v>
      </c>
    </row>
    <row r="7" spans="4:14">
      <c r="D7" t="s">
        <v>15</v>
      </c>
    </row>
    <row r="8" spans="4:14">
      <c r="D8" t="s">
        <v>14</v>
      </c>
    </row>
    <row r="9" spans="4:14">
      <c r="D9" t="s">
        <v>8</v>
      </c>
    </row>
    <row r="10" spans="4:14">
      <c r="D10" t="s">
        <v>18</v>
      </c>
      <c r="M10" s="13"/>
    </row>
    <row r="11" spans="4:14">
      <c r="D11" t="s">
        <v>531</v>
      </c>
    </row>
    <row r="12" spans="4:14">
      <c r="D12" t="s">
        <v>16</v>
      </c>
      <c r="N12" s="13"/>
    </row>
    <row r="13" spans="4:14">
      <c r="D13" t="s">
        <v>12</v>
      </c>
    </row>
    <row r="14" spans="4:14">
      <c r="D14" t="s">
        <v>10</v>
      </c>
    </row>
    <row r="15" spans="4:14">
      <c r="D15" t="s">
        <v>9</v>
      </c>
    </row>
    <row r="18" spans="14:14">
      <c r="N18" s="13"/>
    </row>
  </sheetData>
  <sortState xmlns:xlrd2="http://schemas.microsoft.com/office/spreadsheetml/2017/richdata2" ref="D4:D19">
    <sortCondition ref="D1:D19"/>
  </sortState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C1:R368"/>
  <sheetViews>
    <sheetView showGridLines="0" topLeftCell="C1" zoomScaleNormal="100" workbookViewId="0">
      <selection activeCell="K18" sqref="K18"/>
    </sheetView>
  </sheetViews>
  <sheetFormatPr defaultColWidth="0" defaultRowHeight="13.9" zeroHeight="1"/>
  <cols>
    <col min="1" max="2" width="8.5703125" style="14" hidden="1" customWidth="1"/>
    <col min="3" max="3" width="14.42578125" style="14" bestFit="1" customWidth="1"/>
    <col min="4" max="4" width="45.42578125" style="14" customWidth="1"/>
    <col min="5" max="5" width="19.42578125" style="14" bestFit="1" customWidth="1"/>
    <col min="6" max="6" width="14.42578125" style="14" customWidth="1"/>
    <col min="7" max="11" width="19.42578125" style="14" customWidth="1"/>
    <col min="12" max="18" width="8.5703125" style="14" customWidth="1"/>
    <col min="19" max="16384" width="8.5703125" style="14" hidden="1"/>
  </cols>
  <sheetData>
    <row r="1" spans="3:11" ht="15" customHeight="1"/>
    <row r="2" spans="3:11" ht="15" customHeight="1"/>
    <row r="3" spans="3:11" ht="15" customHeight="1"/>
    <row r="4" spans="3:11" ht="15" customHeight="1"/>
    <row r="5" spans="3:11" ht="30" customHeight="1">
      <c r="C5" s="88" t="s">
        <v>532</v>
      </c>
      <c r="D5" s="89"/>
      <c r="E5" s="90"/>
    </row>
    <row r="6" spans="3:11" ht="30" customHeight="1">
      <c r="C6" s="87" t="s">
        <v>533</v>
      </c>
      <c r="D6" s="87"/>
      <c r="E6" s="20" t="s">
        <v>534</v>
      </c>
      <c r="H6" s="17"/>
      <c r="I6" s="17"/>
      <c r="J6" s="17"/>
      <c r="K6" s="17"/>
    </row>
    <row r="7" spans="3:11" ht="30" customHeight="1">
      <c r="C7" s="91" t="s">
        <v>535</v>
      </c>
      <c r="D7" s="92"/>
      <c r="E7" s="21">
        <v>100000</v>
      </c>
      <c r="H7" s="16"/>
      <c r="I7" s="16"/>
      <c r="J7" s="16"/>
      <c r="K7" s="16"/>
    </row>
    <row r="8" spans="3:11" ht="30" customHeight="1">
      <c r="C8" s="91" t="s">
        <v>536</v>
      </c>
      <c r="D8" s="92"/>
      <c r="E8" s="21">
        <v>5000</v>
      </c>
      <c r="H8" s="16"/>
      <c r="I8" s="16"/>
      <c r="J8" s="16"/>
      <c r="K8" s="16"/>
    </row>
    <row r="9" spans="3:11">
      <c r="H9" s="16"/>
      <c r="I9" s="16"/>
      <c r="J9" s="16"/>
      <c r="K9" s="16"/>
    </row>
    <row r="10" spans="3:11">
      <c r="H10" s="16"/>
      <c r="I10" s="16"/>
      <c r="J10" s="16"/>
      <c r="K10" s="16"/>
    </row>
    <row r="11" spans="3:11" ht="26.45">
      <c r="C11" s="78" t="s">
        <v>537</v>
      </c>
      <c r="D11" s="79" t="s">
        <v>538</v>
      </c>
      <c r="E11" s="79" t="s">
        <v>539</v>
      </c>
      <c r="F11" s="78" t="s">
        <v>540</v>
      </c>
      <c r="G11" s="78" t="s">
        <v>541</v>
      </c>
      <c r="H11" s="16"/>
      <c r="I11" s="16"/>
      <c r="J11" s="16"/>
      <c r="K11" s="16"/>
    </row>
    <row r="12" spans="3:11">
      <c r="C12" s="29" t="s">
        <v>490</v>
      </c>
      <c r="D12" s="22" t="str">
        <f>IFERROR(VLOOKUP($C12,'Retorno dividendos 2018-2023 an'!$A:$C,2,0),"")</f>
        <v>VIUR11</v>
      </c>
      <c r="E12" s="29" t="s">
        <v>10</v>
      </c>
      <c r="F12" s="23">
        <v>0.25</v>
      </c>
      <c r="G12" s="24">
        <f>IF(F12="","",$E$7*F12)</f>
        <v>25000</v>
      </c>
      <c r="H12" s="16"/>
      <c r="I12" s="16"/>
      <c r="J12" s="16"/>
      <c r="K12" s="16"/>
    </row>
    <row r="13" spans="3:11">
      <c r="C13" s="29" t="s">
        <v>237</v>
      </c>
      <c r="D13" s="22" t="str">
        <f>IFERROR(VLOOKUP($C13,'Retorno dividendos 2018-2023 an'!$A:$C,2,0),"")</f>
        <v>HTMX11</v>
      </c>
      <c r="E13" s="29" t="s">
        <v>8</v>
      </c>
      <c r="F13" s="23">
        <v>0.25</v>
      </c>
      <c r="G13" s="24">
        <f t="shared" ref="G13:G26" si="0">IF(F13="","",$E$7*F13)</f>
        <v>25000</v>
      </c>
      <c r="H13" s="16"/>
      <c r="I13" s="16"/>
      <c r="J13" s="16"/>
      <c r="K13" s="16"/>
    </row>
    <row r="14" spans="3:11">
      <c r="C14" s="29" t="s">
        <v>317</v>
      </c>
      <c r="D14" s="22" t="str">
        <f>IFERROR(VLOOKUP($C14,'Retorno dividendos 2018-2023 an'!$A:$C,2,0),"")</f>
        <v>MXRF11</v>
      </c>
      <c r="E14" s="29" t="s">
        <v>17</v>
      </c>
      <c r="F14" s="23">
        <v>0.15</v>
      </c>
      <c r="G14" s="24">
        <f t="shared" si="0"/>
        <v>15000</v>
      </c>
      <c r="H14" s="18"/>
      <c r="I14" s="18"/>
      <c r="J14" s="18"/>
      <c r="K14" s="18"/>
    </row>
    <row r="15" spans="3:11">
      <c r="C15" s="29" t="s">
        <v>310</v>
      </c>
      <c r="D15" s="22" t="str">
        <f>IFERROR(VLOOKUP($C15,'Retorno dividendos 2018-2023 an'!$A:$C,2,0),"")</f>
        <v>MFII11</v>
      </c>
      <c r="E15" s="29" t="s">
        <v>11</v>
      </c>
      <c r="F15" s="23">
        <v>0.15</v>
      </c>
      <c r="G15" s="24">
        <f t="shared" si="0"/>
        <v>15000</v>
      </c>
      <c r="H15" s="18"/>
      <c r="I15" s="18"/>
      <c r="J15" s="18"/>
      <c r="K15" s="18"/>
    </row>
    <row r="16" spans="3:11">
      <c r="C16" s="29" t="s">
        <v>98</v>
      </c>
      <c r="D16" s="22" t="str">
        <f>IFERROR(VLOOKUP($C16,'Retorno dividendos 2018-2023 an'!$A:$C,2,0),"")</f>
        <v>BRCO11</v>
      </c>
      <c r="E16" s="29" t="s">
        <v>531</v>
      </c>
      <c r="F16" s="23">
        <v>0.1</v>
      </c>
      <c r="G16" s="24">
        <f t="shared" si="0"/>
        <v>10000</v>
      </c>
      <c r="H16" s="18"/>
      <c r="I16" s="18"/>
      <c r="J16" s="18"/>
      <c r="K16" s="18"/>
    </row>
    <row r="17" spans="3:11">
      <c r="C17" s="29" t="s">
        <v>120</v>
      </c>
      <c r="D17" s="22" t="str">
        <f>IFERROR(VLOOKUP($C17,'Retorno dividendos 2018-2023 an'!$A:$C,2,0),"")</f>
        <v>CACR11</v>
      </c>
      <c r="E17" s="29" t="s">
        <v>9</v>
      </c>
      <c r="F17" s="23">
        <v>0.1</v>
      </c>
      <c r="G17" s="24">
        <f t="shared" si="0"/>
        <v>10000</v>
      </c>
      <c r="H17" s="18"/>
      <c r="I17" s="18"/>
      <c r="J17" s="18"/>
      <c r="K17" s="18"/>
    </row>
    <row r="18" spans="3:11">
      <c r="C18" s="29"/>
      <c r="D18" s="22" t="str">
        <f>IFERROR(VLOOKUP($C18,'Retorno dividendos 2018-2023 an'!$A:$C,2,0),"")</f>
        <v/>
      </c>
      <c r="E18" s="29" t="s">
        <v>45</v>
      </c>
      <c r="F18" s="23"/>
      <c r="G18" s="24" t="str">
        <f t="shared" si="0"/>
        <v/>
      </c>
      <c r="H18" s="18"/>
      <c r="I18" s="18"/>
      <c r="J18" s="18"/>
      <c r="K18" s="18"/>
    </row>
    <row r="19" spans="3:11">
      <c r="C19" s="29"/>
      <c r="D19" s="22" t="str">
        <f>IFERROR(VLOOKUP($C19,'Retorno dividendos 2018-2023 an'!$A:$C,2,0),"")</f>
        <v/>
      </c>
      <c r="E19" s="29" t="s">
        <v>45</v>
      </c>
      <c r="F19" s="23"/>
      <c r="G19" s="25" t="str">
        <f t="shared" si="0"/>
        <v/>
      </c>
      <c r="H19" s="18"/>
      <c r="I19" s="18"/>
      <c r="J19" s="18"/>
      <c r="K19" s="18"/>
    </row>
    <row r="20" spans="3:11">
      <c r="C20" s="29"/>
      <c r="D20" s="22" t="str">
        <f>IFERROR(VLOOKUP($C20,'Retorno dividendos 2018-2023 an'!$A:$C,2,0),"")</f>
        <v/>
      </c>
      <c r="E20" s="29" t="s">
        <v>45</v>
      </c>
      <c r="F20" s="23"/>
      <c r="G20" s="25" t="str">
        <f t="shared" si="0"/>
        <v/>
      </c>
      <c r="H20" s="18"/>
      <c r="I20" s="18"/>
      <c r="J20" s="18"/>
      <c r="K20" s="18"/>
    </row>
    <row r="21" spans="3:11">
      <c r="C21" s="29"/>
      <c r="D21" s="22" t="str">
        <f>IFERROR(VLOOKUP($C21,'Retorno dividendos 2018-2023 an'!$A:$C,2,0),"")</f>
        <v/>
      </c>
      <c r="E21" s="29" t="s">
        <v>45</v>
      </c>
      <c r="F21" s="23"/>
      <c r="G21" s="25" t="str">
        <f t="shared" si="0"/>
        <v/>
      </c>
      <c r="H21" s="18"/>
      <c r="I21" s="18"/>
      <c r="J21" s="18"/>
      <c r="K21" s="18"/>
    </row>
    <row r="22" spans="3:11">
      <c r="C22" s="29"/>
      <c r="D22" s="22" t="str">
        <f>IFERROR(VLOOKUP($C22,'Retorno dividendos 2018-2023 an'!$A:$C,2,0),"")</f>
        <v/>
      </c>
      <c r="E22" s="29" t="s">
        <v>45</v>
      </c>
      <c r="F22" s="23"/>
      <c r="G22" s="25" t="str">
        <f t="shared" si="0"/>
        <v/>
      </c>
      <c r="H22" s="18"/>
      <c r="I22" s="18"/>
      <c r="J22" s="18"/>
      <c r="K22" s="18"/>
    </row>
    <row r="23" spans="3:11">
      <c r="C23" s="29"/>
      <c r="D23" s="22" t="str">
        <f>IFERROR(VLOOKUP($C23,'Retorno dividendos 2018-2023 an'!$A:$C,2,0),"")</f>
        <v/>
      </c>
      <c r="E23" s="29" t="s">
        <v>45</v>
      </c>
      <c r="F23" s="23"/>
      <c r="G23" s="25" t="str">
        <f t="shared" si="0"/>
        <v/>
      </c>
      <c r="H23" s="18"/>
      <c r="I23" s="18"/>
      <c r="J23" s="18"/>
      <c r="K23" s="18"/>
    </row>
    <row r="24" spans="3:11">
      <c r="C24" s="29"/>
      <c r="D24" s="22" t="str">
        <f>IFERROR(VLOOKUP($C24,'Retorno dividendos 2018-2023 an'!$A:$C,2,0),"")</f>
        <v/>
      </c>
      <c r="E24" s="29" t="s">
        <v>45</v>
      </c>
      <c r="F24" s="23"/>
      <c r="G24" s="25" t="str">
        <f t="shared" si="0"/>
        <v/>
      </c>
      <c r="H24" s="18"/>
      <c r="I24" s="18"/>
      <c r="J24" s="18"/>
      <c r="K24" s="18"/>
    </row>
    <row r="25" spans="3:11">
      <c r="C25" s="29"/>
      <c r="D25" s="22" t="str">
        <f>IFERROR(VLOOKUP($C25,'Retorno dividendos 2018-2023 an'!$A:$C,2,0),"")</f>
        <v/>
      </c>
      <c r="E25" s="29" t="s">
        <v>45</v>
      </c>
      <c r="F25" s="23"/>
      <c r="G25" s="25" t="str">
        <f t="shared" si="0"/>
        <v/>
      </c>
      <c r="H25" s="18"/>
      <c r="I25" s="18"/>
      <c r="J25" s="18"/>
      <c r="K25" s="18"/>
    </row>
    <row r="26" spans="3:11">
      <c r="C26" s="29"/>
      <c r="D26" s="22" t="str">
        <f>IFERROR(VLOOKUP($C26,'Retorno dividendos 2018-2023 an'!$A:$C,2,0),"")</f>
        <v/>
      </c>
      <c r="E26" s="29" t="s">
        <v>45</v>
      </c>
      <c r="F26" s="23"/>
      <c r="G26" s="25" t="str">
        <f t="shared" si="0"/>
        <v/>
      </c>
      <c r="H26" s="18"/>
      <c r="I26" s="18"/>
      <c r="J26" s="18"/>
      <c r="K26" s="18"/>
    </row>
    <row r="27" spans="3:11">
      <c r="C27" s="26"/>
      <c r="D27" s="27"/>
      <c r="E27" s="28"/>
      <c r="F27" s="23"/>
      <c r="G27" s="25"/>
      <c r="H27" s="18"/>
      <c r="I27" s="18"/>
      <c r="J27" s="18"/>
      <c r="K27" s="18"/>
    </row>
    <row r="28" spans="3:11">
      <c r="C28" s="80" t="s">
        <v>542</v>
      </c>
      <c r="D28" s="81"/>
      <c r="E28" s="82"/>
      <c r="F28" s="83">
        <f>SUM(F12:F26)</f>
        <v>1</v>
      </c>
      <c r="G28" s="84">
        <f t="shared" ref="G28:G91" si="1">IF(F28="","",$E$7*F28)</f>
        <v>100000</v>
      </c>
      <c r="H28" s="19"/>
      <c r="I28" s="19"/>
      <c r="J28" s="19"/>
      <c r="K28" s="19"/>
    </row>
    <row r="29" spans="3:11">
      <c r="D29" s="15" t="str">
        <f>IFERROR(VLOOKUP($C29,'Retorno dividendos 2018-2023 an'!$A:$C,2,0),"")</f>
        <v/>
      </c>
      <c r="E29" s="15" t="str">
        <f>IFERROR(VLOOKUP($C29,'Retorno dividendos 2018-2023 an'!$A:$C,3,0),"")</f>
        <v/>
      </c>
      <c r="G29" s="16" t="str">
        <f t="shared" si="1"/>
        <v/>
      </c>
      <c r="H29" s="16"/>
      <c r="I29" s="16"/>
      <c r="J29" s="16"/>
      <c r="K29" s="16"/>
    </row>
    <row r="30" spans="3:11" hidden="1">
      <c r="D30" s="15" t="str">
        <f>IFERROR(VLOOKUP($C30,'Retorno dividendos 2018-2023 an'!$A:$C,2,0),"")</f>
        <v/>
      </c>
      <c r="E30" s="15" t="str">
        <f>IFERROR(VLOOKUP($C30,'Retorno dividendos 2018-2023 an'!$A:$C,3,0),"")</f>
        <v/>
      </c>
      <c r="G30" s="16" t="str">
        <f t="shared" si="1"/>
        <v/>
      </c>
      <c r="H30" s="16"/>
      <c r="I30" s="16"/>
      <c r="J30" s="16"/>
      <c r="K30" s="16"/>
    </row>
    <row r="31" spans="3:11" hidden="1">
      <c r="D31" s="15" t="str">
        <f>IFERROR(VLOOKUP($C31,'Retorno dividendos 2018-2023 an'!$A:$C,2,0),"")</f>
        <v/>
      </c>
      <c r="E31" s="15" t="str">
        <f>IFERROR(VLOOKUP($C31,'Retorno dividendos 2018-2023 an'!$A:$C,3,0),"")</f>
        <v/>
      </c>
      <c r="G31" s="16" t="str">
        <f t="shared" si="1"/>
        <v/>
      </c>
      <c r="H31" s="16"/>
      <c r="I31" s="16"/>
      <c r="J31" s="16"/>
      <c r="K31" s="16"/>
    </row>
    <row r="32" spans="3:11" hidden="1">
      <c r="D32" s="15" t="str">
        <f>IFERROR(VLOOKUP($C32,'Retorno dividendos 2018-2023 an'!$A:$C,2,0),"")</f>
        <v/>
      </c>
      <c r="E32" s="15" t="str">
        <f>IFERROR(VLOOKUP($C32,'Retorno dividendos 2018-2023 an'!$A:$C,3,0),"")</f>
        <v/>
      </c>
      <c r="G32" s="16" t="str">
        <f t="shared" si="1"/>
        <v/>
      </c>
      <c r="H32" s="16"/>
      <c r="I32" s="16"/>
      <c r="J32" s="16"/>
      <c r="K32" s="16"/>
    </row>
    <row r="33" spans="4:11" hidden="1">
      <c r="D33" s="15" t="str">
        <f>IFERROR(VLOOKUP($C33,'Retorno dividendos 2018-2023 an'!$A:$C,2,0),"")</f>
        <v/>
      </c>
      <c r="E33" s="15" t="str">
        <f>IFERROR(VLOOKUP($C33,'Retorno dividendos 2018-2023 an'!$A:$C,3,0),"")</f>
        <v/>
      </c>
      <c r="G33" s="16" t="str">
        <f t="shared" si="1"/>
        <v/>
      </c>
      <c r="H33" s="16"/>
      <c r="I33" s="16"/>
      <c r="J33" s="16"/>
      <c r="K33" s="16"/>
    </row>
    <row r="34" spans="4:11" hidden="1">
      <c r="D34" s="15" t="str">
        <f>IFERROR(VLOOKUP($C34,'Retorno dividendos 2018-2023 an'!$A:$C,2,0),"")</f>
        <v/>
      </c>
      <c r="E34" s="15" t="str">
        <f>IFERROR(VLOOKUP($C34,'Retorno dividendos 2018-2023 an'!$A:$C,3,0),"")</f>
        <v/>
      </c>
      <c r="G34" s="16" t="str">
        <f t="shared" si="1"/>
        <v/>
      </c>
      <c r="H34" s="16"/>
      <c r="I34" s="16"/>
      <c r="J34" s="16"/>
      <c r="K34" s="16"/>
    </row>
    <row r="35" spans="4:11" hidden="1">
      <c r="D35" s="15" t="str">
        <f>IFERROR(VLOOKUP($C35,'Retorno dividendos 2018-2023 an'!$A:$C,2,0),"")</f>
        <v/>
      </c>
      <c r="E35" s="15" t="str">
        <f>IFERROR(VLOOKUP($C35,'Retorno dividendos 2018-2023 an'!$A:$C,3,0),"")</f>
        <v/>
      </c>
      <c r="G35" s="16" t="str">
        <f t="shared" si="1"/>
        <v/>
      </c>
      <c r="H35" s="16"/>
      <c r="I35" s="16"/>
      <c r="J35" s="16"/>
      <c r="K35" s="16"/>
    </row>
    <row r="36" spans="4:11" hidden="1">
      <c r="D36" s="15" t="str">
        <f>IFERROR(VLOOKUP($C36,'Retorno dividendos 2018-2023 an'!$A:$C,2,0),"")</f>
        <v/>
      </c>
      <c r="E36" s="15" t="str">
        <f>IFERROR(VLOOKUP($C36,'Retorno dividendos 2018-2023 an'!$A:$C,3,0),"")</f>
        <v/>
      </c>
      <c r="G36" s="16" t="str">
        <f t="shared" si="1"/>
        <v/>
      </c>
      <c r="H36" s="16"/>
      <c r="I36" s="16"/>
      <c r="J36" s="16"/>
      <c r="K36" s="16"/>
    </row>
    <row r="37" spans="4:11" hidden="1">
      <c r="D37" s="15" t="str">
        <f>IFERROR(VLOOKUP($C37,'Retorno dividendos 2018-2023 an'!$A:$C,2,0),"")</f>
        <v/>
      </c>
      <c r="E37" s="15" t="str">
        <f>IFERROR(VLOOKUP($C37,'Retorno dividendos 2018-2023 an'!$A:$C,3,0),"")</f>
        <v/>
      </c>
      <c r="G37" s="16" t="str">
        <f t="shared" si="1"/>
        <v/>
      </c>
      <c r="H37" s="16"/>
      <c r="I37" s="16"/>
      <c r="J37" s="16"/>
      <c r="K37" s="16"/>
    </row>
    <row r="38" spans="4:11" hidden="1">
      <c r="D38" s="15" t="str">
        <f>IFERROR(VLOOKUP($C38,'Retorno dividendos 2018-2023 an'!$A:$C,2,0),"")</f>
        <v/>
      </c>
      <c r="E38" s="15" t="str">
        <f>IFERROR(VLOOKUP($C38,'Retorno dividendos 2018-2023 an'!$A:$C,3,0),"")</f>
        <v/>
      </c>
      <c r="G38" s="16" t="str">
        <f t="shared" si="1"/>
        <v/>
      </c>
      <c r="H38" s="16"/>
      <c r="I38" s="16"/>
      <c r="J38" s="16"/>
      <c r="K38" s="16"/>
    </row>
    <row r="39" spans="4:11" hidden="1">
      <c r="D39" s="15" t="str">
        <f>IFERROR(VLOOKUP($C39,'Retorno dividendos 2018-2023 an'!$A:$C,2,0),"")</f>
        <v/>
      </c>
      <c r="E39" s="15" t="str">
        <f>IFERROR(VLOOKUP($C39,'Retorno dividendos 2018-2023 an'!$A:$C,3,0),"")</f>
        <v/>
      </c>
      <c r="G39" s="16" t="str">
        <f t="shared" si="1"/>
        <v/>
      </c>
      <c r="H39" s="16"/>
      <c r="I39" s="16"/>
      <c r="J39" s="16"/>
      <c r="K39" s="16"/>
    </row>
    <row r="40" spans="4:11" hidden="1">
      <c r="D40" s="15" t="str">
        <f>IFERROR(VLOOKUP($C40,'Retorno dividendos 2018-2023 an'!$A:$C,2,0),"")</f>
        <v/>
      </c>
      <c r="E40" s="15" t="str">
        <f>IFERROR(VLOOKUP($C40,'Retorno dividendos 2018-2023 an'!$A:$C,3,0),"")</f>
        <v/>
      </c>
      <c r="G40" s="16" t="str">
        <f t="shared" si="1"/>
        <v/>
      </c>
      <c r="H40" s="16"/>
      <c r="I40" s="16"/>
      <c r="J40" s="16"/>
      <c r="K40" s="16"/>
    </row>
    <row r="41" spans="4:11" hidden="1">
      <c r="D41" s="15" t="str">
        <f>IFERROR(VLOOKUP($C41,'Retorno dividendos 2018-2023 an'!$A:$C,2,0),"")</f>
        <v/>
      </c>
      <c r="E41" s="15" t="str">
        <f>IFERROR(VLOOKUP($C41,'Retorno dividendos 2018-2023 an'!$A:$C,3,0),"")</f>
        <v/>
      </c>
      <c r="G41" s="16" t="str">
        <f t="shared" si="1"/>
        <v/>
      </c>
      <c r="H41" s="16"/>
      <c r="I41" s="16"/>
      <c r="J41" s="16"/>
      <c r="K41" s="16"/>
    </row>
    <row r="42" spans="4:11" hidden="1">
      <c r="D42" s="15" t="str">
        <f>IFERROR(VLOOKUP($C42,'Retorno dividendos 2018-2023 an'!$A:$C,2,0),"")</f>
        <v/>
      </c>
      <c r="E42" s="15" t="str">
        <f>IFERROR(VLOOKUP($C42,'Retorno dividendos 2018-2023 an'!$A:$C,3,0),"")</f>
        <v/>
      </c>
      <c r="G42" s="16" t="str">
        <f t="shared" si="1"/>
        <v/>
      </c>
      <c r="H42" s="16"/>
      <c r="I42" s="16"/>
      <c r="J42" s="16"/>
      <c r="K42" s="16"/>
    </row>
    <row r="43" spans="4:11" hidden="1">
      <c r="D43" s="15" t="str">
        <f>IFERROR(VLOOKUP($C43,'Retorno dividendos 2018-2023 an'!$A:$C,2,0),"")</f>
        <v/>
      </c>
      <c r="E43" s="15" t="str">
        <f>IFERROR(VLOOKUP($C43,'Retorno dividendos 2018-2023 an'!$A:$C,3,0),"")</f>
        <v/>
      </c>
      <c r="G43" s="16" t="str">
        <f t="shared" si="1"/>
        <v/>
      </c>
      <c r="H43" s="16"/>
      <c r="I43" s="16"/>
      <c r="J43" s="16"/>
      <c r="K43" s="16"/>
    </row>
    <row r="44" spans="4:11" hidden="1">
      <c r="D44" s="15" t="str">
        <f>IFERROR(VLOOKUP($C44,'Retorno dividendos 2018-2023 an'!$A:$C,2,0),"")</f>
        <v/>
      </c>
      <c r="E44" s="15" t="str">
        <f>IFERROR(VLOOKUP($C44,'Retorno dividendos 2018-2023 an'!$A:$C,3,0),"")</f>
        <v/>
      </c>
      <c r="G44" s="16" t="str">
        <f t="shared" si="1"/>
        <v/>
      </c>
      <c r="H44" s="16"/>
      <c r="I44" s="16"/>
      <c r="J44" s="16"/>
      <c r="K44" s="16"/>
    </row>
    <row r="45" spans="4:11" hidden="1">
      <c r="D45" s="15" t="str">
        <f>IFERROR(VLOOKUP($C45,'Retorno dividendos 2018-2023 an'!$A:$C,2,0),"")</f>
        <v/>
      </c>
      <c r="E45" s="15" t="str">
        <f>IFERROR(VLOOKUP($C45,'Retorno dividendos 2018-2023 an'!$A:$C,3,0),"")</f>
        <v/>
      </c>
      <c r="G45" s="16" t="str">
        <f t="shared" si="1"/>
        <v/>
      </c>
      <c r="H45" s="16"/>
      <c r="I45" s="16"/>
      <c r="J45" s="16"/>
      <c r="K45" s="16"/>
    </row>
    <row r="46" spans="4:11" hidden="1">
      <c r="D46" s="15" t="str">
        <f>IFERROR(VLOOKUP($C46,'Retorno dividendos 2018-2023 an'!$A:$C,2,0),"")</f>
        <v/>
      </c>
      <c r="E46" s="15" t="str">
        <f>IFERROR(VLOOKUP($C46,'Retorno dividendos 2018-2023 an'!$A:$C,3,0),"")</f>
        <v/>
      </c>
      <c r="G46" s="16" t="str">
        <f t="shared" si="1"/>
        <v/>
      </c>
      <c r="H46" s="16"/>
      <c r="I46" s="16"/>
      <c r="J46" s="16"/>
      <c r="K46" s="16"/>
    </row>
    <row r="47" spans="4:11" hidden="1">
      <c r="D47" s="15" t="str">
        <f>IFERROR(VLOOKUP($C47,'Retorno dividendos 2018-2023 an'!$A:$C,2,0),"")</f>
        <v/>
      </c>
      <c r="E47" s="15" t="str">
        <f>IFERROR(VLOOKUP($C47,'Retorno dividendos 2018-2023 an'!$A:$C,3,0),"")</f>
        <v/>
      </c>
      <c r="G47" s="16" t="str">
        <f t="shared" si="1"/>
        <v/>
      </c>
      <c r="H47" s="16"/>
      <c r="I47" s="16"/>
      <c r="J47" s="16"/>
      <c r="K47" s="16"/>
    </row>
    <row r="48" spans="4:11" hidden="1">
      <c r="D48" s="15" t="str">
        <f>IFERROR(VLOOKUP($C48,'Retorno dividendos 2018-2023 an'!$A:$C,2,0),"")</f>
        <v/>
      </c>
      <c r="E48" s="15" t="str">
        <f>IFERROR(VLOOKUP($C48,'Retorno dividendos 2018-2023 an'!$A:$C,3,0),"")</f>
        <v/>
      </c>
      <c r="G48" s="16" t="str">
        <f t="shared" si="1"/>
        <v/>
      </c>
      <c r="H48" s="16"/>
      <c r="I48" s="16"/>
      <c r="J48" s="16"/>
      <c r="K48" s="16"/>
    </row>
    <row r="49" spans="4:11" hidden="1">
      <c r="D49" s="15" t="str">
        <f>IFERROR(VLOOKUP($C49,'Retorno dividendos 2018-2023 an'!$A:$C,2,0),"")</f>
        <v/>
      </c>
      <c r="E49" s="15" t="str">
        <f>IFERROR(VLOOKUP($C49,'Retorno dividendos 2018-2023 an'!$A:$C,3,0),"")</f>
        <v/>
      </c>
      <c r="G49" s="16" t="str">
        <f t="shared" si="1"/>
        <v/>
      </c>
      <c r="H49" s="16"/>
      <c r="I49" s="16"/>
      <c r="J49" s="16"/>
      <c r="K49" s="16"/>
    </row>
    <row r="50" spans="4:11" hidden="1">
      <c r="D50" s="15" t="str">
        <f>IFERROR(VLOOKUP($C50,'Retorno dividendos 2018-2023 an'!$A:$C,2,0),"")</f>
        <v/>
      </c>
      <c r="E50" s="15" t="str">
        <f>IFERROR(VLOOKUP($C50,'Retorno dividendos 2018-2023 an'!$A:$C,3,0),"")</f>
        <v/>
      </c>
      <c r="G50" s="16" t="str">
        <f t="shared" si="1"/>
        <v/>
      </c>
      <c r="H50" s="16"/>
      <c r="I50" s="16"/>
      <c r="J50" s="16"/>
      <c r="K50" s="16"/>
    </row>
    <row r="51" spans="4:11" hidden="1">
      <c r="D51" s="15" t="str">
        <f>IFERROR(VLOOKUP($C51,'Retorno dividendos 2018-2023 an'!$A:$C,2,0),"")</f>
        <v/>
      </c>
      <c r="E51" s="15" t="str">
        <f>IFERROR(VLOOKUP($C51,'Retorno dividendos 2018-2023 an'!$A:$C,3,0),"")</f>
        <v/>
      </c>
      <c r="G51" s="16" t="str">
        <f t="shared" si="1"/>
        <v/>
      </c>
      <c r="H51" s="16"/>
      <c r="I51" s="16"/>
      <c r="J51" s="16"/>
      <c r="K51" s="16"/>
    </row>
    <row r="52" spans="4:11" hidden="1">
      <c r="D52" s="15" t="str">
        <f>IFERROR(VLOOKUP($C52,'Retorno dividendos 2018-2023 an'!$A:$C,2,0),"")</f>
        <v/>
      </c>
      <c r="E52" s="15" t="str">
        <f>IFERROR(VLOOKUP($C52,'Retorno dividendos 2018-2023 an'!$A:$C,3,0),"")</f>
        <v/>
      </c>
      <c r="G52" s="16" t="str">
        <f t="shared" si="1"/>
        <v/>
      </c>
      <c r="H52" s="16"/>
      <c r="I52" s="16"/>
      <c r="J52" s="16"/>
      <c r="K52" s="16"/>
    </row>
    <row r="53" spans="4:11" hidden="1">
      <c r="D53" s="15" t="str">
        <f>IFERROR(VLOOKUP($C53,'Retorno dividendos 2018-2023 an'!$A:$C,2,0),"")</f>
        <v/>
      </c>
      <c r="E53" s="15" t="str">
        <f>IFERROR(VLOOKUP($C53,'Retorno dividendos 2018-2023 an'!$A:$C,3,0),"")</f>
        <v/>
      </c>
      <c r="G53" s="16" t="str">
        <f t="shared" si="1"/>
        <v/>
      </c>
      <c r="H53" s="16"/>
      <c r="I53" s="16"/>
      <c r="J53" s="16"/>
      <c r="K53" s="16"/>
    </row>
    <row r="54" spans="4:11" hidden="1">
      <c r="D54" s="15" t="str">
        <f>IFERROR(VLOOKUP($C54,'Retorno dividendos 2018-2023 an'!$A:$C,2,0),"")</f>
        <v/>
      </c>
      <c r="E54" s="15" t="str">
        <f>IFERROR(VLOOKUP($C54,'Retorno dividendos 2018-2023 an'!$A:$C,3,0),"")</f>
        <v/>
      </c>
      <c r="G54" s="16" t="str">
        <f t="shared" si="1"/>
        <v/>
      </c>
      <c r="H54" s="16"/>
      <c r="I54" s="16"/>
      <c r="J54" s="16"/>
      <c r="K54" s="16"/>
    </row>
    <row r="55" spans="4:11" hidden="1">
      <c r="D55" s="15" t="str">
        <f>IFERROR(VLOOKUP($C55,'Retorno dividendos 2018-2023 an'!$A:$C,2,0),"")</f>
        <v/>
      </c>
      <c r="E55" s="15" t="str">
        <f>IFERROR(VLOOKUP($C55,'Retorno dividendos 2018-2023 an'!$A:$C,3,0),"")</f>
        <v/>
      </c>
      <c r="G55" s="16" t="str">
        <f t="shared" si="1"/>
        <v/>
      </c>
      <c r="H55" s="16"/>
      <c r="I55" s="16"/>
      <c r="J55" s="16"/>
      <c r="K55" s="16"/>
    </row>
    <row r="56" spans="4:11" hidden="1">
      <c r="D56" s="15" t="str">
        <f>IFERROR(VLOOKUP($C56,'Retorno dividendos 2018-2023 an'!$A:$C,2,0),"")</f>
        <v/>
      </c>
      <c r="E56" s="15" t="str">
        <f>IFERROR(VLOOKUP($C56,'Retorno dividendos 2018-2023 an'!$A:$C,3,0),"")</f>
        <v/>
      </c>
      <c r="G56" s="16" t="str">
        <f t="shared" si="1"/>
        <v/>
      </c>
      <c r="H56" s="16"/>
      <c r="I56" s="16"/>
      <c r="J56" s="16"/>
      <c r="K56" s="16"/>
    </row>
    <row r="57" spans="4:11" hidden="1">
      <c r="D57" s="15" t="str">
        <f>IFERROR(VLOOKUP($C57,'Retorno dividendos 2018-2023 an'!$A:$C,2,0),"")</f>
        <v/>
      </c>
      <c r="E57" s="15" t="str">
        <f>IFERROR(VLOOKUP($C57,'Retorno dividendos 2018-2023 an'!$A:$C,3,0),"")</f>
        <v/>
      </c>
      <c r="G57" s="16" t="str">
        <f t="shared" si="1"/>
        <v/>
      </c>
      <c r="H57" s="16"/>
      <c r="I57" s="16"/>
      <c r="J57" s="16"/>
      <c r="K57" s="16"/>
    </row>
    <row r="58" spans="4:11" hidden="1">
      <c r="D58" s="15" t="str">
        <f>IFERROR(VLOOKUP($C58,'Retorno dividendos 2018-2023 an'!$A:$C,2,0),"")</f>
        <v/>
      </c>
      <c r="E58" s="15" t="str">
        <f>IFERROR(VLOOKUP($C58,'Retorno dividendos 2018-2023 an'!$A:$C,3,0),"")</f>
        <v/>
      </c>
      <c r="G58" s="16" t="str">
        <f t="shared" si="1"/>
        <v/>
      </c>
      <c r="H58" s="16"/>
      <c r="I58" s="16"/>
      <c r="J58" s="16"/>
      <c r="K58" s="16"/>
    </row>
    <row r="59" spans="4:11" hidden="1">
      <c r="D59" s="15" t="str">
        <f>IFERROR(VLOOKUP($C59,'Retorno dividendos 2018-2023 an'!$A:$C,2,0),"")</f>
        <v/>
      </c>
      <c r="E59" s="15" t="str">
        <f>IFERROR(VLOOKUP($C59,'Retorno dividendos 2018-2023 an'!$A:$C,3,0),"")</f>
        <v/>
      </c>
      <c r="G59" s="16" t="str">
        <f t="shared" si="1"/>
        <v/>
      </c>
      <c r="H59" s="16"/>
      <c r="I59" s="16"/>
      <c r="J59" s="16"/>
      <c r="K59" s="16"/>
    </row>
    <row r="60" spans="4:11" hidden="1">
      <c r="D60" s="15" t="str">
        <f>IFERROR(VLOOKUP($C60,'Retorno dividendos 2018-2023 an'!$A:$C,2,0),"")</f>
        <v/>
      </c>
      <c r="E60" s="15" t="str">
        <f>IFERROR(VLOOKUP($C60,'Retorno dividendos 2018-2023 an'!$A:$C,3,0),"")</f>
        <v/>
      </c>
      <c r="G60" s="16" t="str">
        <f t="shared" si="1"/>
        <v/>
      </c>
      <c r="H60" s="16"/>
      <c r="I60" s="16"/>
      <c r="J60" s="16"/>
      <c r="K60" s="16"/>
    </row>
    <row r="61" spans="4:11" hidden="1">
      <c r="D61" s="15" t="str">
        <f>IFERROR(VLOOKUP($C61,'Retorno dividendos 2018-2023 an'!$A:$C,2,0),"")</f>
        <v/>
      </c>
      <c r="E61" s="15" t="str">
        <f>IFERROR(VLOOKUP($C61,'Retorno dividendos 2018-2023 an'!$A:$C,3,0),"")</f>
        <v/>
      </c>
      <c r="G61" s="16" t="str">
        <f t="shared" si="1"/>
        <v/>
      </c>
      <c r="H61" s="16"/>
      <c r="I61" s="16"/>
      <c r="J61" s="16"/>
      <c r="K61" s="16"/>
    </row>
    <row r="62" spans="4:11" hidden="1">
      <c r="D62" s="15" t="str">
        <f>IFERROR(VLOOKUP($C62,'Retorno dividendos 2018-2023 an'!$A:$C,2,0),"")</f>
        <v/>
      </c>
      <c r="E62" s="15" t="str">
        <f>IFERROR(VLOOKUP($C62,'Retorno dividendos 2018-2023 an'!$A:$C,3,0),"")</f>
        <v/>
      </c>
      <c r="G62" s="16" t="str">
        <f t="shared" si="1"/>
        <v/>
      </c>
      <c r="H62" s="16"/>
      <c r="I62" s="16"/>
      <c r="J62" s="16"/>
      <c r="K62" s="16"/>
    </row>
    <row r="63" spans="4:11" hidden="1">
      <c r="D63" s="15" t="str">
        <f>IFERROR(VLOOKUP($C63,'Retorno dividendos 2018-2023 an'!$A:$C,2,0),"")</f>
        <v/>
      </c>
      <c r="E63" s="15" t="str">
        <f>IFERROR(VLOOKUP($C63,'Retorno dividendos 2018-2023 an'!$A:$C,3,0),"")</f>
        <v/>
      </c>
      <c r="G63" s="16" t="str">
        <f t="shared" si="1"/>
        <v/>
      </c>
      <c r="H63" s="16"/>
      <c r="I63" s="16"/>
      <c r="J63" s="16"/>
      <c r="K63" s="16"/>
    </row>
    <row r="64" spans="4:11" hidden="1">
      <c r="D64" s="15" t="str">
        <f>IFERROR(VLOOKUP($C64,'Retorno dividendos 2018-2023 an'!$A:$C,2,0),"")</f>
        <v/>
      </c>
      <c r="E64" s="15" t="str">
        <f>IFERROR(VLOOKUP($C64,'Retorno dividendos 2018-2023 an'!$A:$C,3,0),"")</f>
        <v/>
      </c>
      <c r="G64" s="16" t="str">
        <f t="shared" si="1"/>
        <v/>
      </c>
      <c r="H64" s="16"/>
      <c r="I64" s="16"/>
      <c r="J64" s="16"/>
      <c r="K64" s="16"/>
    </row>
    <row r="65" spans="4:11" hidden="1">
      <c r="D65" s="15" t="str">
        <f>IFERROR(VLOOKUP($C65,'Retorno dividendos 2018-2023 an'!$A:$C,2,0),"")</f>
        <v/>
      </c>
      <c r="E65" s="15" t="str">
        <f>IFERROR(VLOOKUP($C65,'Retorno dividendos 2018-2023 an'!$A:$C,3,0),"")</f>
        <v/>
      </c>
      <c r="G65" s="16" t="str">
        <f t="shared" si="1"/>
        <v/>
      </c>
      <c r="H65" s="16"/>
      <c r="I65" s="16"/>
      <c r="J65" s="16"/>
      <c r="K65" s="16"/>
    </row>
    <row r="66" spans="4:11" hidden="1">
      <c r="D66" s="15" t="str">
        <f>IFERROR(VLOOKUP($C66,'Retorno dividendos 2018-2023 an'!$A:$C,2,0),"")</f>
        <v/>
      </c>
      <c r="E66" s="15" t="str">
        <f>IFERROR(VLOOKUP($C66,'Retorno dividendos 2018-2023 an'!$A:$C,3,0),"")</f>
        <v/>
      </c>
      <c r="G66" s="16" t="str">
        <f t="shared" si="1"/>
        <v/>
      </c>
      <c r="H66" s="16"/>
      <c r="I66" s="16"/>
      <c r="J66" s="16"/>
      <c r="K66" s="16"/>
    </row>
    <row r="67" spans="4:11" hidden="1">
      <c r="D67" s="15" t="str">
        <f>IFERROR(VLOOKUP($C67,'Retorno dividendos 2018-2023 an'!$A:$C,2,0),"")</f>
        <v/>
      </c>
      <c r="E67" s="15" t="str">
        <f>IFERROR(VLOOKUP($C67,'Retorno dividendos 2018-2023 an'!$A:$C,3,0),"")</f>
        <v/>
      </c>
      <c r="G67" s="16" t="str">
        <f t="shared" si="1"/>
        <v/>
      </c>
      <c r="H67" s="16"/>
      <c r="I67" s="16"/>
      <c r="J67" s="16"/>
      <c r="K67" s="16"/>
    </row>
    <row r="68" spans="4:11" hidden="1">
      <c r="D68" s="15" t="str">
        <f>IFERROR(VLOOKUP($C68,'Retorno dividendos 2018-2023 an'!$A:$C,2,0),"")</f>
        <v/>
      </c>
      <c r="E68" s="15" t="str">
        <f>IFERROR(VLOOKUP($C68,'Retorno dividendos 2018-2023 an'!$A:$C,3,0),"")</f>
        <v/>
      </c>
      <c r="G68" s="16" t="str">
        <f t="shared" si="1"/>
        <v/>
      </c>
      <c r="H68" s="16"/>
      <c r="I68" s="16"/>
      <c r="J68" s="16"/>
      <c r="K68" s="16"/>
    </row>
    <row r="69" spans="4:11" hidden="1">
      <c r="D69" s="15" t="str">
        <f>IFERROR(VLOOKUP($C69,'Retorno dividendos 2018-2023 an'!$A:$C,2,0),"")</f>
        <v/>
      </c>
      <c r="E69" s="15" t="str">
        <f>IFERROR(VLOOKUP($C69,'Retorno dividendos 2018-2023 an'!$A:$C,3,0),"")</f>
        <v/>
      </c>
      <c r="G69" s="16" t="str">
        <f t="shared" si="1"/>
        <v/>
      </c>
      <c r="H69" s="16"/>
      <c r="I69" s="16"/>
      <c r="J69" s="16"/>
      <c r="K69" s="16"/>
    </row>
    <row r="70" spans="4:11" hidden="1">
      <c r="D70" s="15" t="str">
        <f>IFERROR(VLOOKUP($C70,'Retorno dividendos 2018-2023 an'!$A:$C,2,0),"")</f>
        <v/>
      </c>
      <c r="E70" s="15" t="str">
        <f>IFERROR(VLOOKUP($C70,'Retorno dividendos 2018-2023 an'!$A:$C,3,0),"")</f>
        <v/>
      </c>
      <c r="G70" s="16" t="str">
        <f t="shared" si="1"/>
        <v/>
      </c>
      <c r="H70" s="16"/>
      <c r="I70" s="16"/>
      <c r="J70" s="16"/>
      <c r="K70" s="16"/>
    </row>
    <row r="71" spans="4:11" hidden="1">
      <c r="D71" s="15" t="str">
        <f>IFERROR(VLOOKUP($C71,'Retorno dividendos 2018-2023 an'!$A:$C,2,0),"")</f>
        <v/>
      </c>
      <c r="E71" s="15" t="str">
        <f>IFERROR(VLOOKUP($C71,'Retorno dividendos 2018-2023 an'!$A:$C,3,0),"")</f>
        <v/>
      </c>
      <c r="G71" s="16" t="str">
        <f t="shared" si="1"/>
        <v/>
      </c>
      <c r="H71" s="16"/>
      <c r="I71" s="16"/>
      <c r="J71" s="16"/>
      <c r="K71" s="16"/>
    </row>
    <row r="72" spans="4:11" hidden="1">
      <c r="D72" s="15" t="str">
        <f>IFERROR(VLOOKUP($C72,'Retorno dividendos 2018-2023 an'!$A:$C,2,0),"")</f>
        <v/>
      </c>
      <c r="E72" s="15" t="str">
        <f>IFERROR(VLOOKUP($C72,'Retorno dividendos 2018-2023 an'!$A:$C,3,0),"")</f>
        <v/>
      </c>
      <c r="G72" s="16" t="str">
        <f t="shared" si="1"/>
        <v/>
      </c>
      <c r="H72" s="16"/>
      <c r="I72" s="16"/>
      <c r="J72" s="16"/>
      <c r="K72" s="16"/>
    </row>
    <row r="73" spans="4:11" hidden="1">
      <c r="D73" s="15" t="str">
        <f>IFERROR(VLOOKUP($C73,'Retorno dividendos 2018-2023 an'!$A:$C,2,0),"")</f>
        <v/>
      </c>
      <c r="E73" s="15" t="str">
        <f>IFERROR(VLOOKUP($C73,'Retorno dividendos 2018-2023 an'!$A:$C,3,0),"")</f>
        <v/>
      </c>
      <c r="G73" s="16" t="str">
        <f t="shared" si="1"/>
        <v/>
      </c>
      <c r="H73" s="16"/>
      <c r="I73" s="16"/>
      <c r="J73" s="16"/>
      <c r="K73" s="16"/>
    </row>
    <row r="74" spans="4:11" hidden="1">
      <c r="D74" s="15" t="str">
        <f>IFERROR(VLOOKUP($C74,'Retorno dividendos 2018-2023 an'!$A:$C,2,0),"")</f>
        <v/>
      </c>
      <c r="E74" s="15" t="str">
        <f>IFERROR(VLOOKUP($C74,'Retorno dividendos 2018-2023 an'!$A:$C,3,0),"")</f>
        <v/>
      </c>
      <c r="G74" s="16" t="str">
        <f t="shared" si="1"/>
        <v/>
      </c>
      <c r="H74" s="16"/>
      <c r="I74" s="16"/>
      <c r="J74" s="16"/>
      <c r="K74" s="16"/>
    </row>
    <row r="75" spans="4:11" hidden="1">
      <c r="D75" s="15" t="str">
        <f>IFERROR(VLOOKUP($C75,'Retorno dividendos 2018-2023 an'!$A:$C,2,0),"")</f>
        <v/>
      </c>
      <c r="E75" s="15" t="str">
        <f>IFERROR(VLOOKUP($C75,'Retorno dividendos 2018-2023 an'!$A:$C,3,0),"")</f>
        <v/>
      </c>
      <c r="G75" s="16" t="str">
        <f t="shared" si="1"/>
        <v/>
      </c>
      <c r="H75" s="16"/>
      <c r="I75" s="16"/>
      <c r="J75" s="16"/>
      <c r="K75" s="16"/>
    </row>
    <row r="76" spans="4:11" hidden="1">
      <c r="D76" s="15" t="str">
        <f>IFERROR(VLOOKUP($C76,'Retorno dividendos 2018-2023 an'!$A:$C,2,0),"")</f>
        <v/>
      </c>
      <c r="E76" s="15" t="str">
        <f>IFERROR(VLOOKUP($C76,'Retorno dividendos 2018-2023 an'!$A:$C,3,0),"")</f>
        <v/>
      </c>
      <c r="G76" s="16" t="str">
        <f t="shared" si="1"/>
        <v/>
      </c>
      <c r="H76" s="16"/>
      <c r="I76" s="16"/>
      <c r="J76" s="16"/>
      <c r="K76" s="16"/>
    </row>
    <row r="77" spans="4:11" hidden="1">
      <c r="D77" s="15" t="str">
        <f>IFERROR(VLOOKUP($C77,'Retorno dividendos 2018-2023 an'!$A:$C,2,0),"")</f>
        <v/>
      </c>
      <c r="E77" s="15" t="str">
        <f>IFERROR(VLOOKUP($C77,'Retorno dividendos 2018-2023 an'!$A:$C,3,0),"")</f>
        <v/>
      </c>
      <c r="G77" s="16" t="str">
        <f t="shared" si="1"/>
        <v/>
      </c>
      <c r="H77" s="16"/>
      <c r="I77" s="16"/>
      <c r="J77" s="16"/>
      <c r="K77" s="16"/>
    </row>
    <row r="78" spans="4:11" hidden="1">
      <c r="D78" s="15" t="str">
        <f>IFERROR(VLOOKUP($C78,'Retorno dividendos 2018-2023 an'!$A:$C,2,0),"")</f>
        <v/>
      </c>
      <c r="E78" s="15" t="str">
        <f>IFERROR(VLOOKUP($C78,'Retorno dividendos 2018-2023 an'!$A:$C,3,0),"")</f>
        <v/>
      </c>
      <c r="G78" s="16" t="str">
        <f t="shared" si="1"/>
        <v/>
      </c>
      <c r="H78" s="16"/>
      <c r="I78" s="16"/>
      <c r="J78" s="16"/>
      <c r="K78" s="16"/>
    </row>
    <row r="79" spans="4:11" hidden="1">
      <c r="D79" s="15" t="str">
        <f>IFERROR(VLOOKUP($C79,'Retorno dividendos 2018-2023 an'!$A:$C,2,0),"")</f>
        <v/>
      </c>
      <c r="E79" s="15" t="str">
        <f>IFERROR(VLOOKUP($C79,'Retorno dividendos 2018-2023 an'!$A:$C,3,0),"")</f>
        <v/>
      </c>
      <c r="G79" s="16" t="str">
        <f t="shared" si="1"/>
        <v/>
      </c>
      <c r="H79" s="16"/>
      <c r="I79" s="16"/>
      <c r="J79" s="16"/>
      <c r="K79" s="16"/>
    </row>
    <row r="80" spans="4:11" hidden="1">
      <c r="D80" s="15" t="str">
        <f>IFERROR(VLOOKUP($C80,'Retorno dividendos 2018-2023 an'!$A:$C,2,0),"")</f>
        <v/>
      </c>
      <c r="E80" s="15" t="str">
        <f>IFERROR(VLOOKUP($C80,'Retorno dividendos 2018-2023 an'!$A:$C,3,0),"")</f>
        <v/>
      </c>
      <c r="G80" s="16" t="str">
        <f t="shared" si="1"/>
        <v/>
      </c>
      <c r="H80" s="16"/>
      <c r="I80" s="16"/>
      <c r="J80" s="16"/>
      <c r="K80" s="16"/>
    </row>
    <row r="81" spans="4:11" hidden="1">
      <c r="D81" s="15" t="str">
        <f>IFERROR(VLOOKUP($C81,'Retorno dividendos 2018-2023 an'!$A:$C,2,0),"")</f>
        <v/>
      </c>
      <c r="E81" s="15" t="str">
        <f>IFERROR(VLOOKUP($C81,'Retorno dividendos 2018-2023 an'!$A:$C,3,0),"")</f>
        <v/>
      </c>
      <c r="G81" s="16" t="str">
        <f t="shared" si="1"/>
        <v/>
      </c>
      <c r="H81" s="16"/>
      <c r="I81" s="16"/>
      <c r="J81" s="16"/>
      <c r="K81" s="16"/>
    </row>
    <row r="82" spans="4:11" hidden="1">
      <c r="D82" s="15" t="str">
        <f>IFERROR(VLOOKUP($C82,'Retorno dividendos 2018-2023 an'!$A:$C,2,0),"")</f>
        <v/>
      </c>
      <c r="E82" s="15" t="str">
        <f>IFERROR(VLOOKUP($C82,'Retorno dividendos 2018-2023 an'!$A:$C,3,0),"")</f>
        <v/>
      </c>
      <c r="G82" s="16" t="str">
        <f t="shared" si="1"/>
        <v/>
      </c>
      <c r="H82" s="16"/>
      <c r="I82" s="16"/>
      <c r="J82" s="16"/>
      <c r="K82" s="16"/>
    </row>
    <row r="83" spans="4:11" hidden="1">
      <c r="D83" s="15" t="str">
        <f>IFERROR(VLOOKUP($C83,'Retorno dividendos 2018-2023 an'!$A:$C,2,0),"")</f>
        <v/>
      </c>
      <c r="E83" s="15" t="str">
        <f>IFERROR(VLOOKUP($C83,'Retorno dividendos 2018-2023 an'!$A:$C,3,0),"")</f>
        <v/>
      </c>
      <c r="G83" s="16" t="str">
        <f t="shared" si="1"/>
        <v/>
      </c>
      <c r="H83" s="16"/>
      <c r="I83" s="16"/>
      <c r="J83" s="16"/>
      <c r="K83" s="16"/>
    </row>
    <row r="84" spans="4:11" hidden="1">
      <c r="D84" s="15" t="str">
        <f>IFERROR(VLOOKUP($C84,'Retorno dividendos 2018-2023 an'!$A:$C,2,0),"")</f>
        <v/>
      </c>
      <c r="E84" s="15" t="str">
        <f>IFERROR(VLOOKUP($C84,'Retorno dividendos 2018-2023 an'!$A:$C,3,0),"")</f>
        <v/>
      </c>
      <c r="G84" s="16" t="str">
        <f t="shared" si="1"/>
        <v/>
      </c>
      <c r="H84" s="16"/>
      <c r="I84" s="16"/>
      <c r="J84" s="16"/>
      <c r="K84" s="16"/>
    </row>
    <row r="85" spans="4:11" hidden="1">
      <c r="D85" s="15" t="str">
        <f>IFERROR(VLOOKUP($C85,'Retorno dividendos 2018-2023 an'!$A:$C,2,0),"")</f>
        <v/>
      </c>
      <c r="E85" s="15" t="str">
        <f>IFERROR(VLOOKUP($C85,'Retorno dividendos 2018-2023 an'!$A:$C,3,0),"")</f>
        <v/>
      </c>
      <c r="G85" s="16" t="str">
        <f t="shared" si="1"/>
        <v/>
      </c>
      <c r="H85" s="16"/>
      <c r="I85" s="16"/>
      <c r="J85" s="16"/>
      <c r="K85" s="16"/>
    </row>
    <row r="86" spans="4:11" hidden="1">
      <c r="D86" s="15" t="str">
        <f>IFERROR(VLOOKUP($C86,'Retorno dividendos 2018-2023 an'!$A:$C,2,0),"")</f>
        <v/>
      </c>
      <c r="E86" s="15" t="str">
        <f>IFERROR(VLOOKUP($C86,'Retorno dividendos 2018-2023 an'!$A:$C,3,0),"")</f>
        <v/>
      </c>
      <c r="G86" s="16" t="str">
        <f t="shared" si="1"/>
        <v/>
      </c>
      <c r="H86" s="16"/>
      <c r="I86" s="16"/>
      <c r="J86" s="16"/>
      <c r="K86" s="16"/>
    </row>
    <row r="87" spans="4:11" hidden="1">
      <c r="D87" s="15" t="str">
        <f>IFERROR(VLOOKUP($C87,'Retorno dividendos 2018-2023 an'!$A:$C,2,0),"")</f>
        <v/>
      </c>
      <c r="E87" s="15" t="str">
        <f>IFERROR(VLOOKUP($C87,'Retorno dividendos 2018-2023 an'!$A:$C,3,0),"")</f>
        <v/>
      </c>
      <c r="G87" s="16" t="str">
        <f t="shared" si="1"/>
        <v/>
      </c>
      <c r="H87" s="16"/>
      <c r="I87" s="16"/>
      <c r="J87" s="16"/>
      <c r="K87" s="16"/>
    </row>
    <row r="88" spans="4:11" hidden="1">
      <c r="D88" s="15" t="str">
        <f>IFERROR(VLOOKUP($C88,'Retorno dividendos 2018-2023 an'!$A:$C,2,0),"")</f>
        <v/>
      </c>
      <c r="E88" s="15" t="str">
        <f>IFERROR(VLOOKUP($C88,'Retorno dividendos 2018-2023 an'!$A:$C,3,0),"")</f>
        <v/>
      </c>
      <c r="G88" s="16" t="str">
        <f t="shared" si="1"/>
        <v/>
      </c>
      <c r="H88" s="16"/>
      <c r="I88" s="16"/>
      <c r="J88" s="16"/>
      <c r="K88" s="16"/>
    </row>
    <row r="89" spans="4:11" hidden="1">
      <c r="D89" s="15" t="str">
        <f>IFERROR(VLOOKUP($C89,'Retorno dividendos 2018-2023 an'!$A:$C,2,0),"")</f>
        <v/>
      </c>
      <c r="E89" s="15" t="str">
        <f>IFERROR(VLOOKUP($C89,'Retorno dividendos 2018-2023 an'!$A:$C,3,0),"")</f>
        <v/>
      </c>
      <c r="G89" s="16" t="str">
        <f t="shared" si="1"/>
        <v/>
      </c>
      <c r="H89" s="16"/>
      <c r="I89" s="16"/>
      <c r="J89" s="16"/>
      <c r="K89" s="16"/>
    </row>
    <row r="90" spans="4:11" hidden="1">
      <c r="D90" s="15" t="str">
        <f>IFERROR(VLOOKUP($C90,'Retorno dividendos 2018-2023 an'!$A:$C,2,0),"")</f>
        <v/>
      </c>
      <c r="E90" s="15" t="str">
        <f>IFERROR(VLOOKUP($C90,'Retorno dividendos 2018-2023 an'!$A:$C,3,0),"")</f>
        <v/>
      </c>
      <c r="G90" s="16" t="str">
        <f t="shared" si="1"/>
        <v/>
      </c>
      <c r="H90" s="16"/>
      <c r="I90" s="16"/>
      <c r="J90" s="16"/>
      <c r="K90" s="16"/>
    </row>
    <row r="91" spans="4:11" hidden="1">
      <c r="D91" s="15" t="str">
        <f>IFERROR(VLOOKUP($C91,'Retorno dividendos 2018-2023 an'!$A:$C,2,0),"")</f>
        <v/>
      </c>
      <c r="E91" s="15" t="str">
        <f>IFERROR(VLOOKUP($C91,'Retorno dividendos 2018-2023 an'!$A:$C,3,0),"")</f>
        <v/>
      </c>
      <c r="G91" s="16" t="str">
        <f t="shared" si="1"/>
        <v/>
      </c>
      <c r="H91" s="16"/>
      <c r="I91" s="16"/>
      <c r="J91" s="16"/>
      <c r="K91" s="16"/>
    </row>
    <row r="92" spans="4:11" hidden="1">
      <c r="D92" s="15" t="str">
        <f>IFERROR(VLOOKUP($C92,'Retorno dividendos 2018-2023 an'!$A:$C,2,0),"")</f>
        <v/>
      </c>
      <c r="E92" s="15" t="str">
        <f>IFERROR(VLOOKUP($C92,'Retorno dividendos 2018-2023 an'!$A:$C,3,0),"")</f>
        <v/>
      </c>
      <c r="G92" s="16" t="str">
        <f t="shared" ref="G92:G155" si="2">IF(F92="","",$E$7*F92)</f>
        <v/>
      </c>
      <c r="H92" s="16"/>
      <c r="I92" s="16"/>
      <c r="J92" s="16"/>
      <c r="K92" s="16"/>
    </row>
    <row r="93" spans="4:11" hidden="1">
      <c r="D93" s="15" t="str">
        <f>IFERROR(VLOOKUP($C93,'Retorno dividendos 2018-2023 an'!$A:$C,2,0),"")</f>
        <v/>
      </c>
      <c r="E93" s="15" t="str">
        <f>IFERROR(VLOOKUP($C93,'Retorno dividendos 2018-2023 an'!$A:$C,3,0),"")</f>
        <v/>
      </c>
      <c r="G93" s="16" t="str">
        <f t="shared" si="2"/>
        <v/>
      </c>
      <c r="H93" s="16"/>
      <c r="I93" s="16"/>
      <c r="J93" s="16"/>
      <c r="K93" s="16"/>
    </row>
    <row r="94" spans="4:11" hidden="1">
      <c r="D94" s="15" t="str">
        <f>IFERROR(VLOOKUP($C94,'Retorno dividendos 2018-2023 an'!$A:$C,2,0),"")</f>
        <v/>
      </c>
      <c r="E94" s="15" t="str">
        <f>IFERROR(VLOOKUP($C94,'Retorno dividendos 2018-2023 an'!$A:$C,3,0),"")</f>
        <v/>
      </c>
      <c r="G94" s="16" t="str">
        <f t="shared" si="2"/>
        <v/>
      </c>
      <c r="H94" s="16"/>
      <c r="I94" s="16"/>
      <c r="J94" s="16"/>
      <c r="K94" s="16"/>
    </row>
    <row r="95" spans="4:11" hidden="1">
      <c r="D95" s="15" t="str">
        <f>IFERROR(VLOOKUP($C95,'Retorno dividendos 2018-2023 an'!$A:$C,2,0),"")</f>
        <v/>
      </c>
      <c r="E95" s="15" t="str">
        <f>IFERROR(VLOOKUP($C95,'Retorno dividendos 2018-2023 an'!$A:$C,3,0),"")</f>
        <v/>
      </c>
      <c r="G95" s="16" t="str">
        <f t="shared" si="2"/>
        <v/>
      </c>
      <c r="H95" s="16"/>
      <c r="I95" s="16"/>
      <c r="J95" s="16"/>
      <c r="K95" s="16"/>
    </row>
    <row r="96" spans="4:11" hidden="1">
      <c r="D96" s="15" t="str">
        <f>IFERROR(VLOOKUP($C96,'Retorno dividendos 2018-2023 an'!$A:$C,2,0),"")</f>
        <v/>
      </c>
      <c r="E96" s="15" t="str">
        <f>IFERROR(VLOOKUP($C96,'Retorno dividendos 2018-2023 an'!$A:$C,3,0),"")</f>
        <v/>
      </c>
      <c r="G96" s="16" t="str">
        <f t="shared" si="2"/>
        <v/>
      </c>
      <c r="H96" s="16"/>
      <c r="I96" s="16"/>
      <c r="J96" s="16"/>
      <c r="K96" s="16"/>
    </row>
    <row r="97" spans="4:11" hidden="1">
      <c r="D97" s="15" t="str">
        <f>IFERROR(VLOOKUP($C97,'Retorno dividendos 2018-2023 an'!$A:$C,2,0),"")</f>
        <v/>
      </c>
      <c r="E97" s="15" t="str">
        <f>IFERROR(VLOOKUP($C97,'Retorno dividendos 2018-2023 an'!$A:$C,3,0),"")</f>
        <v/>
      </c>
      <c r="G97" s="16" t="str">
        <f t="shared" si="2"/>
        <v/>
      </c>
      <c r="H97" s="16"/>
      <c r="I97" s="16"/>
      <c r="J97" s="16"/>
      <c r="K97" s="16"/>
    </row>
    <row r="98" spans="4:11" hidden="1">
      <c r="D98" s="15" t="str">
        <f>IFERROR(VLOOKUP($C98,'Retorno dividendos 2018-2023 an'!$A:$C,2,0),"")</f>
        <v/>
      </c>
      <c r="E98" s="15" t="str">
        <f>IFERROR(VLOOKUP($C98,'Retorno dividendos 2018-2023 an'!$A:$C,3,0),"")</f>
        <v/>
      </c>
      <c r="G98" s="16" t="str">
        <f t="shared" si="2"/>
        <v/>
      </c>
      <c r="H98" s="16"/>
      <c r="I98" s="16"/>
      <c r="J98" s="16"/>
      <c r="K98" s="16"/>
    </row>
    <row r="99" spans="4:11" hidden="1">
      <c r="D99" s="15" t="str">
        <f>IFERROR(VLOOKUP($C99,'Retorno dividendos 2018-2023 an'!$A:$C,2,0),"")</f>
        <v/>
      </c>
      <c r="E99" s="15" t="str">
        <f>IFERROR(VLOOKUP($C99,'Retorno dividendos 2018-2023 an'!$A:$C,3,0),"")</f>
        <v/>
      </c>
      <c r="G99" s="16" t="str">
        <f t="shared" si="2"/>
        <v/>
      </c>
      <c r="H99" s="16"/>
      <c r="I99" s="16"/>
      <c r="J99" s="16"/>
      <c r="K99" s="16"/>
    </row>
    <row r="100" spans="4:11" hidden="1">
      <c r="D100" s="15" t="str">
        <f>IFERROR(VLOOKUP($C100,'Retorno dividendos 2018-2023 an'!$A:$C,2,0),"")</f>
        <v/>
      </c>
      <c r="E100" s="15" t="str">
        <f>IFERROR(VLOOKUP($C100,'Retorno dividendos 2018-2023 an'!$A:$C,3,0),"")</f>
        <v/>
      </c>
      <c r="G100" s="16" t="str">
        <f t="shared" si="2"/>
        <v/>
      </c>
      <c r="H100" s="16"/>
      <c r="I100" s="16"/>
      <c r="J100" s="16"/>
      <c r="K100" s="16"/>
    </row>
    <row r="101" spans="4:11" hidden="1">
      <c r="D101" s="15" t="str">
        <f>IFERROR(VLOOKUP($C101,'Retorno dividendos 2018-2023 an'!$A:$C,2,0),"")</f>
        <v/>
      </c>
      <c r="E101" s="15" t="str">
        <f>IFERROR(VLOOKUP($C101,'Retorno dividendos 2018-2023 an'!$A:$C,3,0),"")</f>
        <v/>
      </c>
      <c r="G101" s="16" t="str">
        <f t="shared" si="2"/>
        <v/>
      </c>
      <c r="H101" s="16"/>
      <c r="I101" s="16"/>
      <c r="J101" s="16"/>
      <c r="K101" s="16"/>
    </row>
    <row r="102" spans="4:11" hidden="1">
      <c r="D102" s="15" t="str">
        <f>IFERROR(VLOOKUP($C102,'Retorno dividendos 2018-2023 an'!$A:$C,2,0),"")</f>
        <v/>
      </c>
      <c r="E102" s="15" t="str">
        <f>IFERROR(VLOOKUP($C102,'Retorno dividendos 2018-2023 an'!$A:$C,3,0),"")</f>
        <v/>
      </c>
      <c r="G102" s="16" t="str">
        <f t="shared" si="2"/>
        <v/>
      </c>
      <c r="H102" s="16"/>
      <c r="I102" s="16"/>
      <c r="J102" s="16"/>
      <c r="K102" s="16"/>
    </row>
    <row r="103" spans="4:11" hidden="1">
      <c r="D103" s="15" t="str">
        <f>IFERROR(VLOOKUP($C103,'Retorno dividendos 2018-2023 an'!$A:$C,2,0),"")</f>
        <v/>
      </c>
      <c r="E103" s="15" t="str">
        <f>IFERROR(VLOOKUP($C103,'Retorno dividendos 2018-2023 an'!$A:$C,3,0),"")</f>
        <v/>
      </c>
      <c r="G103" s="16" t="str">
        <f t="shared" si="2"/>
        <v/>
      </c>
      <c r="H103" s="16"/>
      <c r="I103" s="16"/>
      <c r="J103" s="16"/>
      <c r="K103" s="16"/>
    </row>
    <row r="104" spans="4:11" hidden="1">
      <c r="D104" s="15" t="str">
        <f>IFERROR(VLOOKUP($C104,'Retorno dividendos 2018-2023 an'!$A:$C,2,0),"")</f>
        <v/>
      </c>
      <c r="E104" s="15" t="str">
        <f>IFERROR(VLOOKUP($C104,'Retorno dividendos 2018-2023 an'!$A:$C,3,0),"")</f>
        <v/>
      </c>
      <c r="G104" s="16" t="str">
        <f t="shared" si="2"/>
        <v/>
      </c>
      <c r="H104" s="16"/>
      <c r="I104" s="16"/>
      <c r="J104" s="16"/>
      <c r="K104" s="16"/>
    </row>
    <row r="105" spans="4:11" hidden="1">
      <c r="D105" s="15" t="str">
        <f>IFERROR(VLOOKUP($C105,'Retorno dividendos 2018-2023 an'!$A:$C,2,0),"")</f>
        <v/>
      </c>
      <c r="E105" s="15" t="str">
        <f>IFERROR(VLOOKUP($C105,'Retorno dividendos 2018-2023 an'!$A:$C,3,0),"")</f>
        <v/>
      </c>
      <c r="G105" s="16" t="str">
        <f t="shared" si="2"/>
        <v/>
      </c>
      <c r="H105" s="16"/>
      <c r="I105" s="16"/>
      <c r="J105" s="16"/>
      <c r="K105" s="16"/>
    </row>
    <row r="106" spans="4:11" hidden="1">
      <c r="D106" s="15" t="str">
        <f>IFERROR(VLOOKUP($C106,'Retorno dividendos 2018-2023 an'!$A:$C,2,0),"")</f>
        <v/>
      </c>
      <c r="E106" s="15" t="str">
        <f>IFERROR(VLOOKUP($C106,'Retorno dividendos 2018-2023 an'!$A:$C,3,0),"")</f>
        <v/>
      </c>
      <c r="G106" s="16" t="str">
        <f t="shared" si="2"/>
        <v/>
      </c>
      <c r="H106" s="16"/>
      <c r="I106" s="16"/>
      <c r="J106" s="16"/>
      <c r="K106" s="16"/>
    </row>
    <row r="107" spans="4:11" hidden="1">
      <c r="D107" s="15" t="str">
        <f>IFERROR(VLOOKUP($C107,'Retorno dividendos 2018-2023 an'!$A:$C,2,0),"")</f>
        <v/>
      </c>
      <c r="E107" s="15" t="str">
        <f>IFERROR(VLOOKUP($C107,'Retorno dividendos 2018-2023 an'!$A:$C,3,0),"")</f>
        <v/>
      </c>
      <c r="G107" s="16" t="str">
        <f t="shared" si="2"/>
        <v/>
      </c>
      <c r="H107" s="16"/>
      <c r="I107" s="16"/>
      <c r="J107" s="16"/>
      <c r="K107" s="16"/>
    </row>
    <row r="108" spans="4:11" hidden="1">
      <c r="D108" s="15" t="str">
        <f>IFERROR(VLOOKUP($C108,'Retorno dividendos 2018-2023 an'!$A:$C,2,0),"")</f>
        <v/>
      </c>
      <c r="E108" s="15" t="str">
        <f>IFERROR(VLOOKUP($C108,'Retorno dividendos 2018-2023 an'!$A:$C,3,0),"")</f>
        <v/>
      </c>
      <c r="G108" s="16" t="str">
        <f t="shared" si="2"/>
        <v/>
      </c>
      <c r="H108" s="16"/>
      <c r="I108" s="16"/>
      <c r="J108" s="16"/>
      <c r="K108" s="16"/>
    </row>
    <row r="109" spans="4:11" hidden="1">
      <c r="D109" s="15" t="str">
        <f>IFERROR(VLOOKUP($C109,'Retorno dividendos 2018-2023 an'!$A:$C,2,0),"")</f>
        <v/>
      </c>
      <c r="E109" s="15" t="str">
        <f>IFERROR(VLOOKUP($C109,'Retorno dividendos 2018-2023 an'!$A:$C,3,0),"")</f>
        <v/>
      </c>
      <c r="G109" s="16" t="str">
        <f t="shared" si="2"/>
        <v/>
      </c>
      <c r="H109" s="16"/>
      <c r="I109" s="16"/>
      <c r="J109" s="16"/>
      <c r="K109" s="16"/>
    </row>
    <row r="110" spans="4:11" hidden="1">
      <c r="D110" s="15" t="str">
        <f>IFERROR(VLOOKUP($C110,'Retorno dividendos 2018-2023 an'!$A:$C,2,0),"")</f>
        <v/>
      </c>
      <c r="E110" s="15" t="str">
        <f>IFERROR(VLOOKUP($C110,'Retorno dividendos 2018-2023 an'!$A:$C,3,0),"")</f>
        <v/>
      </c>
      <c r="G110" s="16" t="str">
        <f t="shared" si="2"/>
        <v/>
      </c>
      <c r="H110" s="16"/>
      <c r="I110" s="16"/>
      <c r="J110" s="16"/>
      <c r="K110" s="16"/>
    </row>
    <row r="111" spans="4:11" hidden="1">
      <c r="D111" s="15" t="str">
        <f>IFERROR(VLOOKUP($C111,'Retorno dividendos 2018-2023 an'!$A:$C,2,0),"")</f>
        <v/>
      </c>
      <c r="E111" s="15" t="str">
        <f>IFERROR(VLOOKUP($C111,'Retorno dividendos 2018-2023 an'!$A:$C,3,0),"")</f>
        <v/>
      </c>
      <c r="G111" s="16" t="str">
        <f t="shared" si="2"/>
        <v/>
      </c>
      <c r="H111" s="16"/>
      <c r="I111" s="16"/>
      <c r="J111" s="16"/>
      <c r="K111" s="16"/>
    </row>
    <row r="112" spans="4:11" hidden="1">
      <c r="D112" s="15" t="str">
        <f>IFERROR(VLOOKUP($C112,'Retorno dividendos 2018-2023 an'!$A:$C,2,0),"")</f>
        <v/>
      </c>
      <c r="E112" s="15" t="str">
        <f>IFERROR(VLOOKUP($C112,'Retorno dividendos 2018-2023 an'!$A:$C,3,0),"")</f>
        <v/>
      </c>
      <c r="G112" s="16" t="str">
        <f t="shared" si="2"/>
        <v/>
      </c>
      <c r="H112" s="16"/>
      <c r="I112" s="16"/>
      <c r="J112" s="16"/>
      <c r="K112" s="16"/>
    </row>
    <row r="113" spans="4:11" hidden="1">
      <c r="D113" s="15" t="str">
        <f>IFERROR(VLOOKUP($C113,'Retorno dividendos 2018-2023 an'!$A:$C,2,0),"")</f>
        <v/>
      </c>
      <c r="E113" s="15" t="str">
        <f>IFERROR(VLOOKUP($C113,'Retorno dividendos 2018-2023 an'!$A:$C,3,0),"")</f>
        <v/>
      </c>
      <c r="G113" s="16" t="str">
        <f t="shared" si="2"/>
        <v/>
      </c>
      <c r="H113" s="16"/>
      <c r="I113" s="16"/>
      <c r="J113" s="16"/>
      <c r="K113" s="16"/>
    </row>
    <row r="114" spans="4:11" hidden="1">
      <c r="D114" s="15" t="str">
        <f>IFERROR(VLOOKUP($C114,'Retorno dividendos 2018-2023 an'!$A:$C,2,0),"")</f>
        <v/>
      </c>
      <c r="E114" s="15" t="str">
        <f>IFERROR(VLOOKUP($C114,'Retorno dividendos 2018-2023 an'!$A:$C,3,0),"")</f>
        <v/>
      </c>
      <c r="G114" s="16" t="str">
        <f t="shared" si="2"/>
        <v/>
      </c>
      <c r="H114" s="16"/>
      <c r="I114" s="16"/>
      <c r="J114" s="16"/>
      <c r="K114" s="16"/>
    </row>
    <row r="115" spans="4:11" hidden="1">
      <c r="D115" s="15" t="str">
        <f>IFERROR(VLOOKUP($C115,'Retorno dividendos 2018-2023 an'!$A:$C,2,0),"")</f>
        <v/>
      </c>
      <c r="E115" s="15" t="str">
        <f>IFERROR(VLOOKUP($C115,'Retorno dividendos 2018-2023 an'!$A:$C,3,0),"")</f>
        <v/>
      </c>
      <c r="G115" s="16" t="str">
        <f t="shared" si="2"/>
        <v/>
      </c>
      <c r="H115" s="16"/>
      <c r="I115" s="16"/>
      <c r="J115" s="16"/>
      <c r="K115" s="16"/>
    </row>
    <row r="116" spans="4:11" hidden="1">
      <c r="D116" s="15" t="str">
        <f>IFERROR(VLOOKUP($C116,'Retorno dividendos 2018-2023 an'!$A:$C,2,0),"")</f>
        <v/>
      </c>
      <c r="E116" s="15" t="str">
        <f>IFERROR(VLOOKUP($C116,'Retorno dividendos 2018-2023 an'!$A:$C,3,0),"")</f>
        <v/>
      </c>
      <c r="G116" s="16" t="str">
        <f t="shared" si="2"/>
        <v/>
      </c>
      <c r="H116" s="16"/>
      <c r="I116" s="16"/>
      <c r="J116" s="16"/>
      <c r="K116" s="16"/>
    </row>
    <row r="117" spans="4:11" hidden="1">
      <c r="D117" s="15" t="str">
        <f>IFERROR(VLOOKUP($C117,'Retorno dividendos 2018-2023 an'!$A:$C,2,0),"")</f>
        <v/>
      </c>
      <c r="E117" s="15" t="str">
        <f>IFERROR(VLOOKUP($C117,'Retorno dividendos 2018-2023 an'!$A:$C,3,0),"")</f>
        <v/>
      </c>
      <c r="G117" s="16" t="str">
        <f t="shared" si="2"/>
        <v/>
      </c>
      <c r="H117" s="16"/>
      <c r="I117" s="16"/>
      <c r="J117" s="16"/>
      <c r="K117" s="16"/>
    </row>
    <row r="118" spans="4:11" hidden="1">
      <c r="D118" s="15" t="str">
        <f>IFERROR(VLOOKUP($C118,'Retorno dividendos 2018-2023 an'!$A:$C,2,0),"")</f>
        <v/>
      </c>
      <c r="E118" s="15" t="str">
        <f>IFERROR(VLOOKUP($C118,'Retorno dividendos 2018-2023 an'!$A:$C,3,0),"")</f>
        <v/>
      </c>
      <c r="G118" s="16" t="str">
        <f t="shared" si="2"/>
        <v/>
      </c>
      <c r="H118" s="16"/>
      <c r="I118" s="16"/>
      <c r="J118" s="16"/>
      <c r="K118" s="16"/>
    </row>
    <row r="119" spans="4:11" hidden="1">
      <c r="D119" s="15" t="str">
        <f>IFERROR(VLOOKUP($C119,'Retorno dividendos 2018-2023 an'!$A:$C,2,0),"")</f>
        <v/>
      </c>
      <c r="E119" s="15" t="str">
        <f>IFERROR(VLOOKUP($C119,'Retorno dividendos 2018-2023 an'!$A:$C,3,0),"")</f>
        <v/>
      </c>
      <c r="G119" s="16" t="str">
        <f t="shared" si="2"/>
        <v/>
      </c>
      <c r="H119" s="16"/>
      <c r="I119" s="16"/>
      <c r="J119" s="16"/>
      <c r="K119" s="16"/>
    </row>
    <row r="120" spans="4:11" hidden="1">
      <c r="D120" s="15" t="str">
        <f>IFERROR(VLOOKUP($C120,'Retorno dividendos 2018-2023 an'!$A:$C,2,0),"")</f>
        <v/>
      </c>
      <c r="E120" s="15" t="str">
        <f>IFERROR(VLOOKUP($C120,'Retorno dividendos 2018-2023 an'!$A:$C,3,0),"")</f>
        <v/>
      </c>
      <c r="G120" s="16" t="str">
        <f t="shared" si="2"/>
        <v/>
      </c>
      <c r="H120" s="16"/>
      <c r="I120" s="16"/>
      <c r="J120" s="16"/>
      <c r="K120" s="16"/>
    </row>
    <row r="121" spans="4:11" hidden="1">
      <c r="D121" s="15" t="str">
        <f>IFERROR(VLOOKUP($C121,'Retorno dividendos 2018-2023 an'!$A:$C,2,0),"")</f>
        <v/>
      </c>
      <c r="E121" s="15" t="str">
        <f>IFERROR(VLOOKUP($C121,'Retorno dividendos 2018-2023 an'!$A:$C,3,0),"")</f>
        <v/>
      </c>
      <c r="G121" s="16" t="str">
        <f t="shared" si="2"/>
        <v/>
      </c>
      <c r="H121" s="16"/>
      <c r="I121" s="16"/>
      <c r="J121" s="16"/>
      <c r="K121" s="16"/>
    </row>
    <row r="122" spans="4:11" hidden="1">
      <c r="D122" s="15" t="str">
        <f>IFERROR(VLOOKUP($C122,'Retorno dividendos 2018-2023 an'!$A:$C,2,0),"")</f>
        <v/>
      </c>
      <c r="E122" s="15" t="str">
        <f>IFERROR(VLOOKUP($C122,'Retorno dividendos 2018-2023 an'!$A:$C,3,0),"")</f>
        <v/>
      </c>
      <c r="G122" s="16" t="str">
        <f t="shared" si="2"/>
        <v/>
      </c>
      <c r="H122" s="16"/>
      <c r="I122" s="16"/>
      <c r="J122" s="16"/>
      <c r="K122" s="16"/>
    </row>
    <row r="123" spans="4:11" hidden="1">
      <c r="D123" s="15" t="str">
        <f>IFERROR(VLOOKUP($C123,'Retorno dividendos 2018-2023 an'!$A:$C,2,0),"")</f>
        <v/>
      </c>
      <c r="E123" s="15" t="str">
        <f>IFERROR(VLOOKUP($C123,'Retorno dividendos 2018-2023 an'!$A:$C,3,0),"")</f>
        <v/>
      </c>
      <c r="G123" s="16" t="str">
        <f t="shared" si="2"/>
        <v/>
      </c>
      <c r="H123" s="16"/>
      <c r="I123" s="16"/>
      <c r="J123" s="16"/>
      <c r="K123" s="16"/>
    </row>
    <row r="124" spans="4:11" hidden="1">
      <c r="D124" s="15" t="str">
        <f>IFERROR(VLOOKUP($C124,'Retorno dividendos 2018-2023 an'!$A:$C,2,0),"")</f>
        <v/>
      </c>
      <c r="E124" s="15" t="str">
        <f>IFERROR(VLOOKUP($C124,'Retorno dividendos 2018-2023 an'!$A:$C,3,0),"")</f>
        <v/>
      </c>
      <c r="G124" s="16" t="str">
        <f t="shared" si="2"/>
        <v/>
      </c>
      <c r="H124" s="16"/>
      <c r="I124" s="16"/>
      <c r="J124" s="16"/>
      <c r="K124" s="16"/>
    </row>
    <row r="125" spans="4:11" hidden="1">
      <c r="D125" s="15" t="str">
        <f>IFERROR(VLOOKUP($C125,'Retorno dividendos 2018-2023 an'!$A:$C,2,0),"")</f>
        <v/>
      </c>
      <c r="E125" s="15" t="str">
        <f>IFERROR(VLOOKUP($C125,'Retorno dividendos 2018-2023 an'!$A:$C,3,0),"")</f>
        <v/>
      </c>
      <c r="G125" s="16" t="str">
        <f t="shared" si="2"/>
        <v/>
      </c>
      <c r="H125" s="16"/>
      <c r="I125" s="16"/>
      <c r="J125" s="16"/>
      <c r="K125" s="16"/>
    </row>
    <row r="126" spans="4:11" hidden="1">
      <c r="D126" s="15" t="str">
        <f>IFERROR(VLOOKUP($C126,'Retorno dividendos 2018-2023 an'!$A:$C,2,0),"")</f>
        <v/>
      </c>
      <c r="E126" s="15" t="str">
        <f>IFERROR(VLOOKUP($C126,'Retorno dividendos 2018-2023 an'!$A:$C,3,0),"")</f>
        <v/>
      </c>
      <c r="G126" s="16" t="str">
        <f t="shared" si="2"/>
        <v/>
      </c>
      <c r="H126" s="16"/>
      <c r="I126" s="16"/>
      <c r="J126" s="16"/>
      <c r="K126" s="16"/>
    </row>
    <row r="127" spans="4:11" hidden="1">
      <c r="D127" s="15" t="str">
        <f>IFERROR(VLOOKUP($C127,'Retorno dividendos 2018-2023 an'!$A:$C,2,0),"")</f>
        <v/>
      </c>
      <c r="E127" s="15" t="str">
        <f>IFERROR(VLOOKUP($C127,'Retorno dividendos 2018-2023 an'!$A:$C,3,0),"")</f>
        <v/>
      </c>
      <c r="G127" s="16" t="str">
        <f t="shared" si="2"/>
        <v/>
      </c>
      <c r="H127" s="16"/>
      <c r="I127" s="16"/>
      <c r="J127" s="16"/>
      <c r="K127" s="16"/>
    </row>
    <row r="128" spans="4:11" hidden="1">
      <c r="D128" s="15" t="str">
        <f>IFERROR(VLOOKUP($C128,'Retorno dividendos 2018-2023 an'!$A:$C,2,0),"")</f>
        <v/>
      </c>
      <c r="E128" s="15" t="str">
        <f>IFERROR(VLOOKUP($C128,'Retorno dividendos 2018-2023 an'!$A:$C,3,0),"")</f>
        <v/>
      </c>
      <c r="G128" s="16" t="str">
        <f t="shared" si="2"/>
        <v/>
      </c>
      <c r="H128" s="16"/>
      <c r="I128" s="16"/>
      <c r="J128" s="16"/>
      <c r="K128" s="16"/>
    </row>
    <row r="129" spans="4:11" hidden="1">
      <c r="D129" s="15" t="str">
        <f>IFERROR(VLOOKUP($C129,'Retorno dividendos 2018-2023 an'!$A:$C,2,0),"")</f>
        <v/>
      </c>
      <c r="E129" s="15" t="str">
        <f>IFERROR(VLOOKUP($C129,'Retorno dividendos 2018-2023 an'!$A:$C,3,0),"")</f>
        <v/>
      </c>
      <c r="G129" s="16" t="str">
        <f t="shared" si="2"/>
        <v/>
      </c>
      <c r="H129" s="16"/>
      <c r="I129" s="16"/>
      <c r="J129" s="16"/>
      <c r="K129" s="16"/>
    </row>
    <row r="130" spans="4:11" hidden="1">
      <c r="D130" s="15" t="str">
        <f>IFERROR(VLOOKUP($C130,'Retorno dividendos 2018-2023 an'!$A:$C,2,0),"")</f>
        <v/>
      </c>
      <c r="E130" s="15" t="str">
        <f>IFERROR(VLOOKUP($C130,'Retorno dividendos 2018-2023 an'!$A:$C,3,0),"")</f>
        <v/>
      </c>
      <c r="G130" s="16" t="str">
        <f t="shared" si="2"/>
        <v/>
      </c>
      <c r="H130" s="16"/>
      <c r="I130" s="16"/>
      <c r="J130" s="16"/>
      <c r="K130" s="16"/>
    </row>
    <row r="131" spans="4:11" hidden="1">
      <c r="D131" s="15" t="str">
        <f>IFERROR(VLOOKUP($C131,'Retorno dividendos 2018-2023 an'!$A:$C,2,0),"")</f>
        <v/>
      </c>
      <c r="E131" s="15" t="str">
        <f>IFERROR(VLOOKUP($C131,'Retorno dividendos 2018-2023 an'!$A:$C,3,0),"")</f>
        <v/>
      </c>
      <c r="G131" s="16" t="str">
        <f t="shared" si="2"/>
        <v/>
      </c>
      <c r="H131" s="16"/>
      <c r="I131" s="16"/>
      <c r="J131" s="16"/>
      <c r="K131" s="16"/>
    </row>
    <row r="132" spans="4:11" hidden="1">
      <c r="D132" s="15" t="str">
        <f>IFERROR(VLOOKUP($C132,'Retorno dividendos 2018-2023 an'!$A:$C,2,0),"")</f>
        <v/>
      </c>
      <c r="E132" s="15" t="str">
        <f>IFERROR(VLOOKUP($C132,'Retorno dividendos 2018-2023 an'!$A:$C,3,0),"")</f>
        <v/>
      </c>
      <c r="G132" s="16" t="str">
        <f t="shared" si="2"/>
        <v/>
      </c>
      <c r="H132" s="16"/>
      <c r="I132" s="16"/>
      <c r="J132" s="16"/>
      <c r="K132" s="16"/>
    </row>
    <row r="133" spans="4:11" hidden="1">
      <c r="D133" s="15" t="str">
        <f>IFERROR(VLOOKUP($C133,'Retorno dividendos 2018-2023 an'!$A:$C,2,0),"")</f>
        <v/>
      </c>
      <c r="E133" s="15" t="str">
        <f>IFERROR(VLOOKUP($C133,'Retorno dividendos 2018-2023 an'!$A:$C,3,0),"")</f>
        <v/>
      </c>
      <c r="G133" s="16" t="str">
        <f t="shared" si="2"/>
        <v/>
      </c>
      <c r="H133" s="16"/>
      <c r="I133" s="16"/>
      <c r="J133" s="16"/>
      <c r="K133" s="16"/>
    </row>
    <row r="134" spans="4:11" hidden="1">
      <c r="D134" s="15" t="str">
        <f>IFERROR(VLOOKUP($C134,'Retorno dividendos 2018-2023 an'!$A:$C,2,0),"")</f>
        <v/>
      </c>
      <c r="E134" s="15" t="str">
        <f>IFERROR(VLOOKUP($C134,'Retorno dividendos 2018-2023 an'!$A:$C,3,0),"")</f>
        <v/>
      </c>
      <c r="G134" s="16" t="str">
        <f t="shared" si="2"/>
        <v/>
      </c>
      <c r="H134" s="16"/>
      <c r="I134" s="16"/>
      <c r="J134" s="16"/>
      <c r="K134" s="16"/>
    </row>
    <row r="135" spans="4:11" hidden="1">
      <c r="D135" s="15" t="str">
        <f>IFERROR(VLOOKUP($C135,'Retorno dividendos 2018-2023 an'!$A:$C,2,0),"")</f>
        <v/>
      </c>
      <c r="E135" s="15" t="str">
        <f>IFERROR(VLOOKUP($C135,'Retorno dividendos 2018-2023 an'!$A:$C,3,0),"")</f>
        <v/>
      </c>
      <c r="G135" s="16" t="str">
        <f t="shared" si="2"/>
        <v/>
      </c>
      <c r="H135" s="16"/>
      <c r="I135" s="16"/>
      <c r="J135" s="16"/>
      <c r="K135" s="16"/>
    </row>
    <row r="136" spans="4:11" hidden="1">
      <c r="D136" s="15" t="str">
        <f>IFERROR(VLOOKUP($C136,'Retorno dividendos 2018-2023 an'!$A:$C,2,0),"")</f>
        <v/>
      </c>
      <c r="E136" s="15" t="str">
        <f>IFERROR(VLOOKUP($C136,'Retorno dividendos 2018-2023 an'!$A:$C,3,0),"")</f>
        <v/>
      </c>
      <c r="G136" s="16" t="str">
        <f t="shared" si="2"/>
        <v/>
      </c>
      <c r="H136" s="16"/>
      <c r="I136" s="16"/>
      <c r="J136" s="16"/>
      <c r="K136" s="16"/>
    </row>
    <row r="137" spans="4:11" hidden="1">
      <c r="D137" s="15" t="str">
        <f>IFERROR(VLOOKUP($C137,'Retorno dividendos 2018-2023 an'!$A:$C,2,0),"")</f>
        <v/>
      </c>
      <c r="E137" s="15" t="str">
        <f>IFERROR(VLOOKUP($C137,'Retorno dividendos 2018-2023 an'!$A:$C,3,0),"")</f>
        <v/>
      </c>
      <c r="G137" s="16" t="str">
        <f t="shared" si="2"/>
        <v/>
      </c>
      <c r="H137" s="16"/>
      <c r="I137" s="16"/>
      <c r="J137" s="16"/>
      <c r="K137" s="16"/>
    </row>
    <row r="138" spans="4:11" hidden="1">
      <c r="D138" s="15" t="str">
        <f>IFERROR(VLOOKUP($C138,'Retorno dividendos 2018-2023 an'!$A:$C,2,0),"")</f>
        <v/>
      </c>
      <c r="E138" s="15" t="str">
        <f>IFERROR(VLOOKUP($C138,'Retorno dividendos 2018-2023 an'!$A:$C,3,0),"")</f>
        <v/>
      </c>
      <c r="G138" s="16" t="str">
        <f t="shared" si="2"/>
        <v/>
      </c>
      <c r="H138" s="16"/>
      <c r="I138" s="16"/>
      <c r="J138" s="16"/>
      <c r="K138" s="16"/>
    </row>
    <row r="139" spans="4:11" hidden="1">
      <c r="D139" s="15" t="str">
        <f>IFERROR(VLOOKUP($C139,'Retorno dividendos 2018-2023 an'!$A:$C,2,0),"")</f>
        <v/>
      </c>
      <c r="E139" s="15" t="str">
        <f>IFERROR(VLOOKUP($C139,'Retorno dividendos 2018-2023 an'!$A:$C,3,0),"")</f>
        <v/>
      </c>
      <c r="G139" s="16" t="str">
        <f t="shared" si="2"/>
        <v/>
      </c>
      <c r="H139" s="16"/>
      <c r="I139" s="16"/>
      <c r="J139" s="16"/>
      <c r="K139" s="16"/>
    </row>
    <row r="140" spans="4:11" hidden="1">
      <c r="D140" s="15" t="str">
        <f>IFERROR(VLOOKUP($C140,'Retorno dividendos 2018-2023 an'!$A:$C,2,0),"")</f>
        <v/>
      </c>
      <c r="E140" s="15" t="str">
        <f>IFERROR(VLOOKUP($C140,'Retorno dividendos 2018-2023 an'!$A:$C,3,0),"")</f>
        <v/>
      </c>
      <c r="G140" s="16" t="str">
        <f t="shared" si="2"/>
        <v/>
      </c>
      <c r="H140" s="16"/>
      <c r="I140" s="16"/>
      <c r="J140" s="16"/>
      <c r="K140" s="16"/>
    </row>
    <row r="141" spans="4:11" hidden="1">
      <c r="D141" s="15" t="str">
        <f>IFERROR(VLOOKUP($C141,'Retorno dividendos 2018-2023 an'!$A:$C,2,0),"")</f>
        <v/>
      </c>
      <c r="E141" s="15" t="str">
        <f>IFERROR(VLOOKUP($C141,'Retorno dividendos 2018-2023 an'!$A:$C,3,0),"")</f>
        <v/>
      </c>
      <c r="G141" s="16" t="str">
        <f t="shared" si="2"/>
        <v/>
      </c>
      <c r="H141" s="16"/>
      <c r="I141" s="16"/>
      <c r="J141" s="16"/>
      <c r="K141" s="16"/>
    </row>
    <row r="142" spans="4:11" hidden="1">
      <c r="D142" s="15" t="str">
        <f>IFERROR(VLOOKUP($C142,'Retorno dividendos 2018-2023 an'!$A:$C,2,0),"")</f>
        <v/>
      </c>
      <c r="E142" s="15" t="str">
        <f>IFERROR(VLOOKUP($C142,'Retorno dividendos 2018-2023 an'!$A:$C,3,0),"")</f>
        <v/>
      </c>
      <c r="G142" s="16" t="str">
        <f t="shared" si="2"/>
        <v/>
      </c>
      <c r="H142" s="16"/>
      <c r="I142" s="16"/>
      <c r="J142" s="16"/>
      <c r="K142" s="16"/>
    </row>
    <row r="143" spans="4:11" hidden="1">
      <c r="D143" s="15" t="str">
        <f>IFERROR(VLOOKUP($C143,'Retorno dividendos 2018-2023 an'!$A:$C,2,0),"")</f>
        <v/>
      </c>
      <c r="E143" s="15" t="str">
        <f>IFERROR(VLOOKUP($C143,'Retorno dividendos 2018-2023 an'!$A:$C,3,0),"")</f>
        <v/>
      </c>
      <c r="G143" s="16" t="str">
        <f t="shared" si="2"/>
        <v/>
      </c>
      <c r="H143" s="16"/>
      <c r="I143" s="16"/>
      <c r="J143" s="16"/>
      <c r="K143" s="16"/>
    </row>
    <row r="144" spans="4:11" hidden="1">
      <c r="D144" s="15" t="str">
        <f>IFERROR(VLOOKUP($C144,'Retorno dividendos 2018-2023 an'!$A:$C,2,0),"")</f>
        <v/>
      </c>
      <c r="E144" s="15" t="str">
        <f>IFERROR(VLOOKUP($C144,'Retorno dividendos 2018-2023 an'!$A:$C,3,0),"")</f>
        <v/>
      </c>
      <c r="G144" s="16" t="str">
        <f t="shared" si="2"/>
        <v/>
      </c>
      <c r="H144" s="16"/>
      <c r="I144" s="16"/>
      <c r="J144" s="16"/>
      <c r="K144" s="16"/>
    </row>
    <row r="145" spans="4:11" hidden="1">
      <c r="D145" s="15" t="str">
        <f>IFERROR(VLOOKUP($C145,'Retorno dividendos 2018-2023 an'!$A:$C,2,0),"")</f>
        <v/>
      </c>
      <c r="E145" s="15" t="str">
        <f>IFERROR(VLOOKUP($C145,'Retorno dividendos 2018-2023 an'!$A:$C,3,0),"")</f>
        <v/>
      </c>
      <c r="G145" s="16" t="str">
        <f t="shared" si="2"/>
        <v/>
      </c>
      <c r="H145" s="16"/>
      <c r="I145" s="16"/>
      <c r="J145" s="16"/>
      <c r="K145" s="16"/>
    </row>
    <row r="146" spans="4:11" hidden="1">
      <c r="D146" s="15" t="str">
        <f>IFERROR(VLOOKUP($C146,'Retorno dividendos 2018-2023 an'!$A:$C,2,0),"")</f>
        <v/>
      </c>
      <c r="E146" s="15" t="str">
        <f>IFERROR(VLOOKUP($C146,'Retorno dividendos 2018-2023 an'!$A:$C,3,0),"")</f>
        <v/>
      </c>
      <c r="G146" s="16" t="str">
        <f t="shared" si="2"/>
        <v/>
      </c>
      <c r="H146" s="16"/>
      <c r="I146" s="16"/>
      <c r="J146" s="16"/>
      <c r="K146" s="16"/>
    </row>
    <row r="147" spans="4:11" hidden="1">
      <c r="D147" s="15" t="str">
        <f>IFERROR(VLOOKUP($C147,'Retorno dividendos 2018-2023 an'!$A:$C,2,0),"")</f>
        <v/>
      </c>
      <c r="E147" s="15" t="str">
        <f>IFERROR(VLOOKUP($C147,'Retorno dividendos 2018-2023 an'!$A:$C,3,0),"")</f>
        <v/>
      </c>
      <c r="G147" s="16" t="str">
        <f t="shared" si="2"/>
        <v/>
      </c>
      <c r="H147" s="16"/>
      <c r="I147" s="16"/>
      <c r="J147" s="16"/>
      <c r="K147" s="16"/>
    </row>
    <row r="148" spans="4:11" hidden="1">
      <c r="D148" s="15" t="str">
        <f>IFERROR(VLOOKUP($C148,'Retorno dividendos 2018-2023 an'!$A:$C,2,0),"")</f>
        <v/>
      </c>
      <c r="E148" s="15" t="str">
        <f>IFERROR(VLOOKUP($C148,'Retorno dividendos 2018-2023 an'!$A:$C,3,0),"")</f>
        <v/>
      </c>
      <c r="G148" s="16" t="str">
        <f t="shared" si="2"/>
        <v/>
      </c>
      <c r="H148" s="16"/>
      <c r="I148" s="16"/>
      <c r="J148" s="16"/>
      <c r="K148" s="16"/>
    </row>
    <row r="149" spans="4:11" hidden="1">
      <c r="D149" s="15" t="str">
        <f>IFERROR(VLOOKUP($C149,'Retorno dividendos 2018-2023 an'!$A:$C,2,0),"")</f>
        <v/>
      </c>
      <c r="E149" s="15" t="str">
        <f>IFERROR(VLOOKUP($C149,'Retorno dividendos 2018-2023 an'!$A:$C,3,0),"")</f>
        <v/>
      </c>
      <c r="G149" s="16" t="str">
        <f t="shared" si="2"/>
        <v/>
      </c>
      <c r="H149" s="16"/>
      <c r="I149" s="16"/>
      <c r="J149" s="16"/>
      <c r="K149" s="16"/>
    </row>
    <row r="150" spans="4:11" hidden="1">
      <c r="D150" s="15" t="str">
        <f>IFERROR(VLOOKUP($C150,'Retorno dividendos 2018-2023 an'!$A:$C,2,0),"")</f>
        <v/>
      </c>
      <c r="E150" s="15" t="str">
        <f>IFERROR(VLOOKUP($C150,'Retorno dividendos 2018-2023 an'!$A:$C,3,0),"")</f>
        <v/>
      </c>
      <c r="G150" s="16" t="str">
        <f t="shared" si="2"/>
        <v/>
      </c>
      <c r="H150" s="16"/>
      <c r="I150" s="16"/>
      <c r="J150" s="16"/>
      <c r="K150" s="16"/>
    </row>
    <row r="151" spans="4:11" hidden="1">
      <c r="D151" s="15" t="str">
        <f>IFERROR(VLOOKUP($C151,'Retorno dividendos 2018-2023 an'!$A:$C,2,0),"")</f>
        <v/>
      </c>
      <c r="E151" s="15" t="str">
        <f>IFERROR(VLOOKUP($C151,'Retorno dividendos 2018-2023 an'!$A:$C,3,0),"")</f>
        <v/>
      </c>
      <c r="G151" s="16" t="str">
        <f t="shared" si="2"/>
        <v/>
      </c>
      <c r="H151" s="16"/>
      <c r="I151" s="16"/>
      <c r="J151" s="16"/>
      <c r="K151" s="16"/>
    </row>
    <row r="152" spans="4:11" hidden="1">
      <c r="D152" s="15" t="str">
        <f>IFERROR(VLOOKUP($C152,'Retorno dividendos 2018-2023 an'!$A:$C,2,0),"")</f>
        <v/>
      </c>
      <c r="E152" s="15" t="str">
        <f>IFERROR(VLOOKUP($C152,'Retorno dividendos 2018-2023 an'!$A:$C,3,0),"")</f>
        <v/>
      </c>
      <c r="G152" s="16" t="str">
        <f t="shared" si="2"/>
        <v/>
      </c>
      <c r="H152" s="16"/>
      <c r="I152" s="16"/>
      <c r="J152" s="16"/>
      <c r="K152" s="16"/>
    </row>
    <row r="153" spans="4:11" hidden="1">
      <c r="D153" s="15" t="str">
        <f>IFERROR(VLOOKUP($C153,'Retorno dividendos 2018-2023 an'!$A:$C,2,0),"")</f>
        <v/>
      </c>
      <c r="E153" s="15" t="str">
        <f>IFERROR(VLOOKUP($C153,'Retorno dividendos 2018-2023 an'!$A:$C,3,0),"")</f>
        <v/>
      </c>
      <c r="G153" s="16" t="str">
        <f t="shared" si="2"/>
        <v/>
      </c>
      <c r="H153" s="16"/>
      <c r="I153" s="16"/>
      <c r="J153" s="16"/>
      <c r="K153" s="16"/>
    </row>
    <row r="154" spans="4:11" hidden="1">
      <c r="D154" s="15" t="str">
        <f>IFERROR(VLOOKUP($C154,'Retorno dividendos 2018-2023 an'!$A:$C,2,0),"")</f>
        <v/>
      </c>
      <c r="E154" s="15" t="str">
        <f>IFERROR(VLOOKUP($C154,'Retorno dividendos 2018-2023 an'!$A:$C,3,0),"")</f>
        <v/>
      </c>
      <c r="G154" s="16" t="str">
        <f t="shared" si="2"/>
        <v/>
      </c>
      <c r="H154" s="16"/>
      <c r="I154" s="16"/>
      <c r="J154" s="16"/>
      <c r="K154" s="16"/>
    </row>
    <row r="155" spans="4:11" hidden="1">
      <c r="D155" s="15" t="str">
        <f>IFERROR(VLOOKUP($C155,'Retorno dividendos 2018-2023 an'!$A:$C,2,0),"")</f>
        <v/>
      </c>
      <c r="E155" s="15" t="str">
        <f>IFERROR(VLOOKUP($C155,'Retorno dividendos 2018-2023 an'!$A:$C,3,0),"")</f>
        <v/>
      </c>
      <c r="G155" s="16" t="str">
        <f t="shared" si="2"/>
        <v/>
      </c>
      <c r="H155" s="16"/>
      <c r="I155" s="16"/>
      <c r="J155" s="16"/>
      <c r="K155" s="16"/>
    </row>
    <row r="156" spans="4:11" hidden="1">
      <c r="D156" s="15" t="str">
        <f>IFERROR(VLOOKUP($C156,'Retorno dividendos 2018-2023 an'!$A:$C,2,0),"")</f>
        <v/>
      </c>
      <c r="E156" s="15" t="str">
        <f>IFERROR(VLOOKUP($C156,'Retorno dividendos 2018-2023 an'!$A:$C,3,0),"")</f>
        <v/>
      </c>
      <c r="G156" s="16" t="str">
        <f t="shared" ref="G156:G219" si="3">IF(F156="","",$E$7*F156)</f>
        <v/>
      </c>
      <c r="H156" s="16"/>
      <c r="I156" s="16"/>
      <c r="J156" s="16"/>
      <c r="K156" s="16"/>
    </row>
    <row r="157" spans="4:11" hidden="1">
      <c r="D157" s="15" t="str">
        <f>IFERROR(VLOOKUP($C157,'Retorno dividendos 2018-2023 an'!$A:$C,2,0),"")</f>
        <v/>
      </c>
      <c r="E157" s="15" t="str">
        <f>IFERROR(VLOOKUP($C157,'Retorno dividendos 2018-2023 an'!$A:$C,3,0),"")</f>
        <v/>
      </c>
      <c r="G157" s="16" t="str">
        <f t="shared" si="3"/>
        <v/>
      </c>
      <c r="H157" s="16"/>
      <c r="I157" s="16"/>
      <c r="J157" s="16"/>
      <c r="K157" s="16"/>
    </row>
    <row r="158" spans="4:11" hidden="1">
      <c r="D158" s="15" t="str">
        <f>IFERROR(VLOOKUP($C158,'Retorno dividendos 2018-2023 an'!$A:$C,2,0),"")</f>
        <v/>
      </c>
      <c r="E158" s="15" t="str">
        <f>IFERROR(VLOOKUP($C158,'Retorno dividendos 2018-2023 an'!$A:$C,3,0),"")</f>
        <v/>
      </c>
      <c r="G158" s="16" t="str">
        <f t="shared" si="3"/>
        <v/>
      </c>
      <c r="H158" s="16"/>
      <c r="I158" s="16"/>
      <c r="J158" s="16"/>
      <c r="K158" s="16"/>
    </row>
    <row r="159" spans="4:11" hidden="1">
      <c r="D159" s="15" t="str">
        <f>IFERROR(VLOOKUP($C159,'Retorno dividendos 2018-2023 an'!$A:$C,2,0),"")</f>
        <v/>
      </c>
      <c r="E159" s="15" t="str">
        <f>IFERROR(VLOOKUP($C159,'Retorno dividendos 2018-2023 an'!$A:$C,3,0),"")</f>
        <v/>
      </c>
      <c r="G159" s="16" t="str">
        <f t="shared" si="3"/>
        <v/>
      </c>
      <c r="H159" s="16"/>
      <c r="I159" s="16"/>
      <c r="J159" s="16"/>
      <c r="K159" s="16"/>
    </row>
    <row r="160" spans="4:11" hidden="1">
      <c r="D160" s="15" t="str">
        <f>IFERROR(VLOOKUP($C160,'Retorno dividendos 2018-2023 an'!$A:$C,2,0),"")</f>
        <v/>
      </c>
      <c r="E160" s="15" t="str">
        <f>IFERROR(VLOOKUP($C160,'Retorno dividendos 2018-2023 an'!$A:$C,3,0),"")</f>
        <v/>
      </c>
      <c r="G160" s="16" t="str">
        <f t="shared" si="3"/>
        <v/>
      </c>
      <c r="H160" s="16"/>
      <c r="I160" s="16"/>
      <c r="J160" s="16"/>
      <c r="K160" s="16"/>
    </row>
    <row r="161" spans="4:11" hidden="1">
      <c r="D161" s="15" t="str">
        <f>IFERROR(VLOOKUP($C161,'Retorno dividendos 2018-2023 an'!$A:$C,2,0),"")</f>
        <v/>
      </c>
      <c r="E161" s="15" t="str">
        <f>IFERROR(VLOOKUP($C161,'Retorno dividendos 2018-2023 an'!$A:$C,3,0),"")</f>
        <v/>
      </c>
      <c r="G161" s="16" t="str">
        <f t="shared" si="3"/>
        <v/>
      </c>
      <c r="H161" s="16"/>
      <c r="I161" s="16"/>
      <c r="J161" s="16"/>
      <c r="K161" s="16"/>
    </row>
    <row r="162" spans="4:11" hidden="1">
      <c r="D162" s="15" t="str">
        <f>IFERROR(VLOOKUP($C162,'Retorno dividendos 2018-2023 an'!$A:$C,2,0),"")</f>
        <v/>
      </c>
      <c r="E162" s="15" t="str">
        <f>IFERROR(VLOOKUP($C162,'Retorno dividendos 2018-2023 an'!$A:$C,3,0),"")</f>
        <v/>
      </c>
      <c r="G162" s="16" t="str">
        <f t="shared" si="3"/>
        <v/>
      </c>
      <c r="H162" s="16"/>
      <c r="I162" s="16"/>
      <c r="J162" s="16"/>
      <c r="K162" s="16"/>
    </row>
    <row r="163" spans="4:11" hidden="1">
      <c r="D163" s="15" t="str">
        <f>IFERROR(VLOOKUP($C163,'Retorno dividendos 2018-2023 an'!$A:$C,2,0),"")</f>
        <v/>
      </c>
      <c r="E163" s="15" t="str">
        <f>IFERROR(VLOOKUP($C163,'Retorno dividendos 2018-2023 an'!$A:$C,3,0),"")</f>
        <v/>
      </c>
      <c r="G163" s="16" t="str">
        <f t="shared" si="3"/>
        <v/>
      </c>
      <c r="H163" s="16"/>
      <c r="I163" s="16"/>
      <c r="J163" s="16"/>
      <c r="K163" s="16"/>
    </row>
    <row r="164" spans="4:11" hidden="1">
      <c r="D164" s="15" t="str">
        <f>IFERROR(VLOOKUP($C164,'Retorno dividendos 2018-2023 an'!$A:$C,2,0),"")</f>
        <v/>
      </c>
      <c r="E164" s="15" t="str">
        <f>IFERROR(VLOOKUP($C164,'Retorno dividendos 2018-2023 an'!$A:$C,3,0),"")</f>
        <v/>
      </c>
      <c r="G164" s="16" t="str">
        <f t="shared" si="3"/>
        <v/>
      </c>
      <c r="H164" s="16"/>
      <c r="I164" s="16"/>
      <c r="J164" s="16"/>
      <c r="K164" s="16"/>
    </row>
    <row r="165" spans="4:11" hidden="1">
      <c r="D165" s="15" t="str">
        <f>IFERROR(VLOOKUP($C165,'Retorno dividendos 2018-2023 an'!$A:$C,2,0),"")</f>
        <v/>
      </c>
      <c r="E165" s="15" t="str">
        <f>IFERROR(VLOOKUP($C165,'Retorno dividendos 2018-2023 an'!$A:$C,3,0),"")</f>
        <v/>
      </c>
      <c r="G165" s="16" t="str">
        <f t="shared" si="3"/>
        <v/>
      </c>
      <c r="H165" s="16"/>
      <c r="I165" s="16"/>
      <c r="J165" s="16"/>
      <c r="K165" s="16"/>
    </row>
    <row r="166" spans="4:11" hidden="1">
      <c r="D166" s="15" t="str">
        <f>IFERROR(VLOOKUP($C166,'Retorno dividendos 2018-2023 an'!$A:$C,2,0),"")</f>
        <v/>
      </c>
      <c r="E166" s="15" t="str">
        <f>IFERROR(VLOOKUP($C166,'Retorno dividendos 2018-2023 an'!$A:$C,3,0),"")</f>
        <v/>
      </c>
      <c r="G166" s="16" t="str">
        <f t="shared" si="3"/>
        <v/>
      </c>
      <c r="H166" s="16"/>
      <c r="I166" s="16"/>
      <c r="J166" s="16"/>
      <c r="K166" s="16"/>
    </row>
    <row r="167" spans="4:11" hidden="1">
      <c r="D167" s="15" t="str">
        <f>IFERROR(VLOOKUP($C167,'Retorno dividendos 2018-2023 an'!$A:$C,2,0),"")</f>
        <v/>
      </c>
      <c r="E167" s="15" t="str">
        <f>IFERROR(VLOOKUP($C167,'Retorno dividendos 2018-2023 an'!$A:$C,3,0),"")</f>
        <v/>
      </c>
      <c r="G167" s="16" t="str">
        <f t="shared" si="3"/>
        <v/>
      </c>
      <c r="H167" s="16"/>
      <c r="I167" s="16"/>
      <c r="J167" s="16"/>
      <c r="K167" s="16"/>
    </row>
    <row r="168" spans="4:11" hidden="1">
      <c r="D168" s="15" t="str">
        <f>IFERROR(VLOOKUP($C168,'Retorno dividendos 2018-2023 an'!$A:$C,2,0),"")</f>
        <v/>
      </c>
      <c r="E168" s="15" t="str">
        <f>IFERROR(VLOOKUP($C168,'Retorno dividendos 2018-2023 an'!$A:$C,3,0),"")</f>
        <v/>
      </c>
      <c r="G168" s="16" t="str">
        <f t="shared" si="3"/>
        <v/>
      </c>
      <c r="H168" s="16"/>
      <c r="I168" s="16"/>
      <c r="J168" s="16"/>
      <c r="K168" s="16"/>
    </row>
    <row r="169" spans="4:11" hidden="1">
      <c r="D169" s="15" t="str">
        <f>IFERROR(VLOOKUP($C169,'Retorno dividendos 2018-2023 an'!$A:$C,2,0),"")</f>
        <v/>
      </c>
      <c r="E169" s="15" t="str">
        <f>IFERROR(VLOOKUP($C169,'Retorno dividendos 2018-2023 an'!$A:$C,3,0),"")</f>
        <v/>
      </c>
      <c r="G169" s="16" t="str">
        <f t="shared" si="3"/>
        <v/>
      </c>
      <c r="H169" s="16"/>
      <c r="I169" s="16"/>
      <c r="J169" s="16"/>
      <c r="K169" s="16"/>
    </row>
    <row r="170" spans="4:11" hidden="1">
      <c r="D170" s="15" t="str">
        <f>IFERROR(VLOOKUP($C170,'Retorno dividendos 2018-2023 an'!$A:$C,2,0),"")</f>
        <v/>
      </c>
      <c r="E170" s="15" t="str">
        <f>IFERROR(VLOOKUP($C170,'Retorno dividendos 2018-2023 an'!$A:$C,3,0),"")</f>
        <v/>
      </c>
      <c r="G170" s="16" t="str">
        <f t="shared" si="3"/>
        <v/>
      </c>
      <c r="H170" s="16"/>
      <c r="I170" s="16"/>
      <c r="J170" s="16"/>
      <c r="K170" s="16"/>
    </row>
    <row r="171" spans="4:11" hidden="1">
      <c r="D171" s="15" t="str">
        <f>IFERROR(VLOOKUP($C171,'Retorno dividendos 2018-2023 an'!$A:$C,2,0),"")</f>
        <v/>
      </c>
      <c r="E171" s="15" t="str">
        <f>IFERROR(VLOOKUP($C171,'Retorno dividendos 2018-2023 an'!$A:$C,3,0),"")</f>
        <v/>
      </c>
      <c r="G171" s="16" t="str">
        <f t="shared" si="3"/>
        <v/>
      </c>
      <c r="H171" s="16"/>
      <c r="I171" s="16"/>
      <c r="J171" s="16"/>
      <c r="K171" s="16"/>
    </row>
    <row r="172" spans="4:11" hidden="1">
      <c r="D172" s="15" t="str">
        <f>IFERROR(VLOOKUP($C172,'Retorno dividendos 2018-2023 an'!$A:$C,2,0),"")</f>
        <v/>
      </c>
      <c r="E172" s="15" t="str">
        <f>IFERROR(VLOOKUP($C172,'Retorno dividendos 2018-2023 an'!$A:$C,3,0),"")</f>
        <v/>
      </c>
      <c r="G172" s="16" t="str">
        <f t="shared" si="3"/>
        <v/>
      </c>
      <c r="H172" s="16"/>
      <c r="I172" s="16"/>
      <c r="J172" s="16"/>
      <c r="K172" s="16"/>
    </row>
    <row r="173" spans="4:11" hidden="1">
      <c r="D173" s="15" t="str">
        <f>IFERROR(VLOOKUP($C173,'Retorno dividendos 2018-2023 an'!$A:$C,2,0),"")</f>
        <v/>
      </c>
      <c r="E173" s="15" t="str">
        <f>IFERROR(VLOOKUP($C173,'Retorno dividendos 2018-2023 an'!$A:$C,3,0),"")</f>
        <v/>
      </c>
      <c r="G173" s="16" t="str">
        <f t="shared" si="3"/>
        <v/>
      </c>
      <c r="H173" s="16"/>
      <c r="I173" s="16"/>
      <c r="J173" s="16"/>
      <c r="K173" s="16"/>
    </row>
    <row r="174" spans="4:11" hidden="1">
      <c r="D174" s="15" t="str">
        <f>IFERROR(VLOOKUP($C174,'Retorno dividendos 2018-2023 an'!$A:$C,2,0),"")</f>
        <v/>
      </c>
      <c r="E174" s="15" t="str">
        <f>IFERROR(VLOOKUP($C174,'Retorno dividendos 2018-2023 an'!$A:$C,3,0),"")</f>
        <v/>
      </c>
      <c r="G174" s="16" t="str">
        <f t="shared" si="3"/>
        <v/>
      </c>
      <c r="H174" s="16"/>
      <c r="I174" s="16"/>
      <c r="J174" s="16"/>
      <c r="K174" s="16"/>
    </row>
    <row r="175" spans="4:11" hidden="1">
      <c r="D175" s="15" t="str">
        <f>IFERROR(VLOOKUP($C175,'Retorno dividendos 2018-2023 an'!$A:$C,2,0),"")</f>
        <v/>
      </c>
      <c r="E175" s="15" t="str">
        <f>IFERROR(VLOOKUP($C175,'Retorno dividendos 2018-2023 an'!$A:$C,3,0),"")</f>
        <v/>
      </c>
      <c r="G175" s="16" t="str">
        <f t="shared" si="3"/>
        <v/>
      </c>
      <c r="H175" s="16"/>
      <c r="I175" s="16"/>
      <c r="J175" s="16"/>
      <c r="K175" s="16"/>
    </row>
    <row r="176" spans="4:11" hidden="1">
      <c r="D176" s="15" t="str">
        <f>IFERROR(VLOOKUP($C176,'Retorno dividendos 2018-2023 an'!$A:$C,2,0),"")</f>
        <v/>
      </c>
      <c r="E176" s="15" t="str">
        <f>IFERROR(VLOOKUP($C176,'Retorno dividendos 2018-2023 an'!$A:$C,3,0),"")</f>
        <v/>
      </c>
      <c r="G176" s="16" t="str">
        <f t="shared" si="3"/>
        <v/>
      </c>
      <c r="H176" s="16"/>
      <c r="I176" s="16"/>
      <c r="J176" s="16"/>
      <c r="K176" s="16"/>
    </row>
    <row r="177" spans="4:11" hidden="1">
      <c r="D177" s="15" t="str">
        <f>IFERROR(VLOOKUP($C177,'Retorno dividendos 2018-2023 an'!$A:$C,2,0),"")</f>
        <v/>
      </c>
      <c r="E177" s="15" t="str">
        <f>IFERROR(VLOOKUP($C177,'Retorno dividendos 2018-2023 an'!$A:$C,3,0),"")</f>
        <v/>
      </c>
      <c r="G177" s="16" t="str">
        <f t="shared" si="3"/>
        <v/>
      </c>
      <c r="H177" s="16"/>
      <c r="I177" s="16"/>
      <c r="J177" s="16"/>
      <c r="K177" s="16"/>
    </row>
    <row r="178" spans="4:11" hidden="1">
      <c r="D178" s="15" t="str">
        <f>IFERROR(VLOOKUP($C178,'Retorno dividendos 2018-2023 an'!$A:$C,2,0),"")</f>
        <v/>
      </c>
      <c r="E178" s="15" t="str">
        <f>IFERROR(VLOOKUP($C178,'Retorno dividendos 2018-2023 an'!$A:$C,3,0),"")</f>
        <v/>
      </c>
      <c r="G178" s="16" t="str">
        <f t="shared" si="3"/>
        <v/>
      </c>
      <c r="H178" s="16"/>
      <c r="I178" s="16"/>
      <c r="J178" s="16"/>
      <c r="K178" s="16"/>
    </row>
    <row r="179" spans="4:11" hidden="1">
      <c r="D179" s="15" t="str">
        <f>IFERROR(VLOOKUP($C179,'Retorno dividendos 2018-2023 an'!$A:$C,2,0),"")</f>
        <v/>
      </c>
      <c r="E179" s="15" t="str">
        <f>IFERROR(VLOOKUP($C179,'Retorno dividendos 2018-2023 an'!$A:$C,3,0),"")</f>
        <v/>
      </c>
      <c r="G179" s="16" t="str">
        <f t="shared" si="3"/>
        <v/>
      </c>
      <c r="H179" s="16"/>
      <c r="I179" s="16"/>
      <c r="J179" s="16"/>
      <c r="K179" s="16"/>
    </row>
    <row r="180" spans="4:11" hidden="1">
      <c r="D180" s="15" t="str">
        <f>IFERROR(VLOOKUP($C180,'Retorno dividendos 2018-2023 an'!$A:$C,2,0),"")</f>
        <v/>
      </c>
      <c r="E180" s="15" t="str">
        <f>IFERROR(VLOOKUP($C180,'Retorno dividendos 2018-2023 an'!$A:$C,3,0),"")</f>
        <v/>
      </c>
      <c r="G180" s="16" t="str">
        <f t="shared" si="3"/>
        <v/>
      </c>
      <c r="H180" s="16"/>
      <c r="I180" s="16"/>
      <c r="J180" s="16"/>
      <c r="K180" s="16"/>
    </row>
    <row r="181" spans="4:11" hidden="1">
      <c r="D181" s="15" t="str">
        <f>IFERROR(VLOOKUP($C181,'Retorno dividendos 2018-2023 an'!$A:$C,2,0),"")</f>
        <v/>
      </c>
      <c r="E181" s="15" t="str">
        <f>IFERROR(VLOOKUP($C181,'Retorno dividendos 2018-2023 an'!$A:$C,3,0),"")</f>
        <v/>
      </c>
      <c r="G181" s="16" t="str">
        <f t="shared" si="3"/>
        <v/>
      </c>
      <c r="H181" s="16"/>
      <c r="I181" s="16"/>
      <c r="J181" s="16"/>
      <c r="K181" s="16"/>
    </row>
    <row r="182" spans="4:11" hidden="1">
      <c r="D182" s="15" t="str">
        <f>IFERROR(VLOOKUP($C182,'Retorno dividendos 2018-2023 an'!$A:$C,2,0),"")</f>
        <v/>
      </c>
      <c r="E182" s="15" t="str">
        <f>IFERROR(VLOOKUP($C182,'Retorno dividendos 2018-2023 an'!$A:$C,3,0),"")</f>
        <v/>
      </c>
      <c r="G182" s="16" t="str">
        <f t="shared" si="3"/>
        <v/>
      </c>
      <c r="H182" s="16"/>
      <c r="I182" s="16"/>
      <c r="J182" s="16"/>
      <c r="K182" s="16"/>
    </row>
    <row r="183" spans="4:11" hidden="1">
      <c r="D183" s="15" t="str">
        <f>IFERROR(VLOOKUP($C183,'Retorno dividendos 2018-2023 an'!$A:$C,2,0),"")</f>
        <v/>
      </c>
      <c r="E183" s="15" t="str">
        <f>IFERROR(VLOOKUP($C183,'Retorno dividendos 2018-2023 an'!$A:$C,3,0),"")</f>
        <v/>
      </c>
      <c r="G183" s="16" t="str">
        <f t="shared" si="3"/>
        <v/>
      </c>
      <c r="H183" s="16"/>
      <c r="I183" s="16"/>
      <c r="J183" s="16"/>
      <c r="K183" s="16"/>
    </row>
    <row r="184" spans="4:11" hidden="1">
      <c r="D184" s="15" t="str">
        <f>IFERROR(VLOOKUP($C184,'Retorno dividendos 2018-2023 an'!$A:$C,2,0),"")</f>
        <v/>
      </c>
      <c r="E184" s="15" t="str">
        <f>IFERROR(VLOOKUP($C184,'Retorno dividendos 2018-2023 an'!$A:$C,3,0),"")</f>
        <v/>
      </c>
      <c r="G184" s="16" t="str">
        <f t="shared" si="3"/>
        <v/>
      </c>
      <c r="H184" s="16"/>
      <c r="I184" s="16"/>
      <c r="J184" s="16"/>
      <c r="K184" s="16"/>
    </row>
    <row r="185" spans="4:11" hidden="1">
      <c r="D185" s="15" t="str">
        <f>IFERROR(VLOOKUP($C185,'Retorno dividendos 2018-2023 an'!$A:$C,2,0),"")</f>
        <v/>
      </c>
      <c r="E185" s="15" t="str">
        <f>IFERROR(VLOOKUP($C185,'Retorno dividendos 2018-2023 an'!$A:$C,3,0),"")</f>
        <v/>
      </c>
      <c r="G185" s="16" t="str">
        <f t="shared" si="3"/>
        <v/>
      </c>
      <c r="H185" s="16"/>
      <c r="I185" s="16"/>
      <c r="J185" s="16"/>
      <c r="K185" s="16"/>
    </row>
    <row r="186" spans="4:11" hidden="1">
      <c r="D186" s="15" t="str">
        <f>IFERROR(VLOOKUP($C186,'Retorno dividendos 2018-2023 an'!$A:$C,2,0),"")</f>
        <v/>
      </c>
      <c r="E186" s="15" t="str">
        <f>IFERROR(VLOOKUP($C186,'Retorno dividendos 2018-2023 an'!$A:$C,3,0),"")</f>
        <v/>
      </c>
      <c r="G186" s="16" t="str">
        <f t="shared" si="3"/>
        <v/>
      </c>
      <c r="H186" s="16"/>
      <c r="I186" s="16"/>
      <c r="J186" s="16"/>
      <c r="K186" s="16"/>
    </row>
    <row r="187" spans="4:11" hidden="1">
      <c r="D187" s="15" t="str">
        <f>IFERROR(VLOOKUP($C187,'Retorno dividendos 2018-2023 an'!$A:$C,2,0),"")</f>
        <v/>
      </c>
      <c r="E187" s="15" t="str">
        <f>IFERROR(VLOOKUP($C187,'Retorno dividendos 2018-2023 an'!$A:$C,3,0),"")</f>
        <v/>
      </c>
      <c r="G187" s="16" t="str">
        <f t="shared" si="3"/>
        <v/>
      </c>
      <c r="H187" s="16"/>
      <c r="I187" s="16"/>
      <c r="J187" s="16"/>
      <c r="K187" s="16"/>
    </row>
    <row r="188" spans="4:11" hidden="1">
      <c r="D188" s="15" t="str">
        <f>IFERROR(VLOOKUP($C188,'Retorno dividendos 2018-2023 an'!$A:$C,2,0),"")</f>
        <v/>
      </c>
      <c r="E188" s="15" t="str">
        <f>IFERROR(VLOOKUP($C188,'Retorno dividendos 2018-2023 an'!$A:$C,3,0),"")</f>
        <v/>
      </c>
      <c r="G188" s="16" t="str">
        <f t="shared" si="3"/>
        <v/>
      </c>
      <c r="H188" s="16"/>
      <c r="I188" s="16"/>
      <c r="J188" s="16"/>
      <c r="K188" s="16"/>
    </row>
    <row r="189" spans="4:11" hidden="1">
      <c r="D189" s="15" t="str">
        <f>IFERROR(VLOOKUP($C189,'Retorno dividendos 2018-2023 an'!$A:$C,2,0),"")</f>
        <v/>
      </c>
      <c r="E189" s="15" t="str">
        <f>IFERROR(VLOOKUP($C189,'Retorno dividendos 2018-2023 an'!$A:$C,3,0),"")</f>
        <v/>
      </c>
      <c r="G189" s="16" t="str">
        <f t="shared" si="3"/>
        <v/>
      </c>
      <c r="H189" s="16"/>
      <c r="I189" s="16"/>
      <c r="J189" s="16"/>
      <c r="K189" s="16"/>
    </row>
    <row r="190" spans="4:11" hidden="1">
      <c r="D190" s="15" t="str">
        <f>IFERROR(VLOOKUP($C190,'Retorno dividendos 2018-2023 an'!$A:$C,2,0),"")</f>
        <v/>
      </c>
      <c r="E190" s="15" t="str">
        <f>IFERROR(VLOOKUP($C190,'Retorno dividendos 2018-2023 an'!$A:$C,3,0),"")</f>
        <v/>
      </c>
      <c r="G190" s="16" t="str">
        <f t="shared" si="3"/>
        <v/>
      </c>
      <c r="H190" s="16"/>
      <c r="I190" s="16"/>
      <c r="J190" s="16"/>
      <c r="K190" s="16"/>
    </row>
    <row r="191" spans="4:11" hidden="1">
      <c r="D191" s="15" t="str">
        <f>IFERROR(VLOOKUP($C191,'Retorno dividendos 2018-2023 an'!$A:$C,2,0),"")</f>
        <v/>
      </c>
      <c r="E191" s="15" t="str">
        <f>IFERROR(VLOOKUP($C191,'Retorno dividendos 2018-2023 an'!$A:$C,3,0),"")</f>
        <v/>
      </c>
      <c r="G191" s="16" t="str">
        <f t="shared" si="3"/>
        <v/>
      </c>
      <c r="H191" s="16"/>
      <c r="I191" s="16"/>
      <c r="J191" s="16"/>
      <c r="K191" s="16"/>
    </row>
    <row r="192" spans="4:11" hidden="1">
      <c r="D192" s="15" t="str">
        <f>IFERROR(VLOOKUP($C192,'Retorno dividendos 2018-2023 an'!$A:$C,2,0),"")</f>
        <v/>
      </c>
      <c r="E192" s="15" t="str">
        <f>IFERROR(VLOOKUP($C192,'Retorno dividendos 2018-2023 an'!$A:$C,3,0),"")</f>
        <v/>
      </c>
      <c r="G192" s="16" t="str">
        <f t="shared" si="3"/>
        <v/>
      </c>
      <c r="H192" s="16"/>
      <c r="I192" s="16"/>
      <c r="J192" s="16"/>
      <c r="K192" s="16"/>
    </row>
    <row r="193" spans="4:11" hidden="1">
      <c r="D193" s="15" t="str">
        <f>IFERROR(VLOOKUP($C193,'Retorno dividendos 2018-2023 an'!$A:$C,2,0),"")</f>
        <v/>
      </c>
      <c r="E193" s="15" t="str">
        <f>IFERROR(VLOOKUP($C193,'Retorno dividendos 2018-2023 an'!$A:$C,3,0),"")</f>
        <v/>
      </c>
      <c r="G193" s="16" t="str">
        <f t="shared" si="3"/>
        <v/>
      </c>
      <c r="H193" s="16"/>
      <c r="I193" s="16"/>
      <c r="J193" s="16"/>
      <c r="K193" s="16"/>
    </row>
    <row r="194" spans="4:11" hidden="1">
      <c r="D194" s="15" t="str">
        <f>IFERROR(VLOOKUP($C194,'Retorno dividendos 2018-2023 an'!$A:$C,2,0),"")</f>
        <v/>
      </c>
      <c r="E194" s="15" t="str">
        <f>IFERROR(VLOOKUP($C194,'Retorno dividendos 2018-2023 an'!$A:$C,3,0),"")</f>
        <v/>
      </c>
      <c r="G194" s="16" t="str">
        <f t="shared" si="3"/>
        <v/>
      </c>
      <c r="H194" s="16"/>
      <c r="I194" s="16"/>
      <c r="J194" s="16"/>
      <c r="K194" s="16"/>
    </row>
    <row r="195" spans="4:11" hidden="1">
      <c r="D195" s="15" t="str">
        <f>IFERROR(VLOOKUP($C195,'Retorno dividendos 2018-2023 an'!$A:$C,2,0),"")</f>
        <v/>
      </c>
      <c r="E195" s="15" t="str">
        <f>IFERROR(VLOOKUP($C195,'Retorno dividendos 2018-2023 an'!$A:$C,3,0),"")</f>
        <v/>
      </c>
      <c r="G195" s="16" t="str">
        <f t="shared" si="3"/>
        <v/>
      </c>
      <c r="H195" s="16"/>
      <c r="I195" s="16"/>
      <c r="J195" s="16"/>
      <c r="K195" s="16"/>
    </row>
    <row r="196" spans="4:11" hidden="1">
      <c r="D196" s="15" t="str">
        <f>IFERROR(VLOOKUP($C196,'Retorno dividendos 2018-2023 an'!$A:$C,2,0),"")</f>
        <v/>
      </c>
      <c r="E196" s="15" t="str">
        <f>IFERROR(VLOOKUP($C196,'Retorno dividendos 2018-2023 an'!$A:$C,3,0),"")</f>
        <v/>
      </c>
      <c r="G196" s="16" t="str">
        <f t="shared" si="3"/>
        <v/>
      </c>
      <c r="H196" s="16"/>
      <c r="I196" s="16"/>
      <c r="J196" s="16"/>
      <c r="K196" s="16"/>
    </row>
    <row r="197" spans="4:11" hidden="1">
      <c r="D197" s="15" t="str">
        <f>IFERROR(VLOOKUP($C197,'Retorno dividendos 2018-2023 an'!$A:$C,2,0),"")</f>
        <v/>
      </c>
      <c r="E197" s="15" t="str">
        <f>IFERROR(VLOOKUP($C197,'Retorno dividendos 2018-2023 an'!$A:$C,3,0),"")</f>
        <v/>
      </c>
      <c r="G197" s="16" t="str">
        <f t="shared" si="3"/>
        <v/>
      </c>
      <c r="H197" s="16"/>
      <c r="I197" s="16"/>
      <c r="J197" s="16"/>
      <c r="K197" s="16"/>
    </row>
    <row r="198" spans="4:11" hidden="1">
      <c r="D198" s="15" t="str">
        <f>IFERROR(VLOOKUP($C198,'Retorno dividendos 2018-2023 an'!$A:$C,2,0),"")</f>
        <v/>
      </c>
      <c r="E198" s="15" t="str">
        <f>IFERROR(VLOOKUP($C198,'Retorno dividendos 2018-2023 an'!$A:$C,3,0),"")</f>
        <v/>
      </c>
      <c r="G198" s="16" t="str">
        <f t="shared" si="3"/>
        <v/>
      </c>
      <c r="H198" s="16"/>
      <c r="I198" s="16"/>
      <c r="J198" s="16"/>
      <c r="K198" s="16"/>
    </row>
    <row r="199" spans="4:11" hidden="1">
      <c r="D199" s="15" t="str">
        <f>IFERROR(VLOOKUP($C199,'Retorno dividendos 2018-2023 an'!$A:$C,2,0),"")</f>
        <v/>
      </c>
      <c r="E199" s="15" t="str">
        <f>IFERROR(VLOOKUP($C199,'Retorno dividendos 2018-2023 an'!$A:$C,3,0),"")</f>
        <v/>
      </c>
      <c r="G199" s="16" t="str">
        <f t="shared" si="3"/>
        <v/>
      </c>
      <c r="H199" s="16"/>
      <c r="I199" s="16"/>
      <c r="J199" s="16"/>
      <c r="K199" s="16"/>
    </row>
    <row r="200" spans="4:11" hidden="1">
      <c r="D200" s="15" t="str">
        <f>IFERROR(VLOOKUP($C200,'Retorno dividendos 2018-2023 an'!$A:$C,2,0),"")</f>
        <v/>
      </c>
      <c r="E200" s="15" t="str">
        <f>IFERROR(VLOOKUP($C200,'Retorno dividendos 2018-2023 an'!$A:$C,3,0),"")</f>
        <v/>
      </c>
      <c r="G200" s="16" t="str">
        <f t="shared" si="3"/>
        <v/>
      </c>
      <c r="H200" s="16"/>
      <c r="I200" s="16"/>
      <c r="J200" s="16"/>
      <c r="K200" s="16"/>
    </row>
    <row r="201" spans="4:11" hidden="1">
      <c r="D201" s="15" t="str">
        <f>IFERROR(VLOOKUP($C201,'Retorno dividendos 2018-2023 an'!$A:$C,2,0),"")</f>
        <v/>
      </c>
      <c r="E201" s="15" t="str">
        <f>IFERROR(VLOOKUP($C201,'Retorno dividendos 2018-2023 an'!$A:$C,3,0),"")</f>
        <v/>
      </c>
      <c r="G201" s="16" t="str">
        <f t="shared" si="3"/>
        <v/>
      </c>
      <c r="H201" s="16"/>
      <c r="I201" s="16"/>
      <c r="J201" s="16"/>
      <c r="K201" s="16"/>
    </row>
    <row r="202" spans="4:11" hidden="1">
      <c r="D202" s="15" t="str">
        <f>IFERROR(VLOOKUP($C202,'Retorno dividendos 2018-2023 an'!$A:$C,2,0),"")</f>
        <v/>
      </c>
      <c r="E202" s="15" t="str">
        <f>IFERROR(VLOOKUP($C202,'Retorno dividendos 2018-2023 an'!$A:$C,3,0),"")</f>
        <v/>
      </c>
      <c r="G202" s="16" t="str">
        <f t="shared" si="3"/>
        <v/>
      </c>
      <c r="H202" s="16"/>
      <c r="I202" s="16"/>
      <c r="J202" s="16"/>
      <c r="K202" s="16"/>
    </row>
    <row r="203" spans="4:11" hidden="1">
      <c r="D203" s="15" t="str">
        <f>IFERROR(VLOOKUP($C203,'Retorno dividendos 2018-2023 an'!$A:$C,2,0),"")</f>
        <v/>
      </c>
      <c r="E203" s="15" t="str">
        <f>IFERROR(VLOOKUP($C203,'Retorno dividendos 2018-2023 an'!$A:$C,3,0),"")</f>
        <v/>
      </c>
      <c r="G203" s="16" t="str">
        <f t="shared" si="3"/>
        <v/>
      </c>
      <c r="H203" s="16"/>
      <c r="I203" s="16"/>
      <c r="J203" s="16"/>
      <c r="K203" s="16"/>
    </row>
    <row r="204" spans="4:11" hidden="1">
      <c r="D204" s="15" t="str">
        <f>IFERROR(VLOOKUP($C204,'Retorno dividendos 2018-2023 an'!$A:$C,2,0),"")</f>
        <v/>
      </c>
      <c r="E204" s="15" t="str">
        <f>IFERROR(VLOOKUP($C204,'Retorno dividendos 2018-2023 an'!$A:$C,3,0),"")</f>
        <v/>
      </c>
      <c r="G204" s="16" t="str">
        <f t="shared" si="3"/>
        <v/>
      </c>
      <c r="H204" s="16"/>
      <c r="I204" s="16"/>
      <c r="J204" s="16"/>
      <c r="K204" s="16"/>
    </row>
    <row r="205" spans="4:11" hidden="1">
      <c r="D205" s="15" t="str">
        <f>IFERROR(VLOOKUP($C205,'Retorno dividendos 2018-2023 an'!$A:$C,2,0),"")</f>
        <v/>
      </c>
      <c r="E205" s="15" t="str">
        <f>IFERROR(VLOOKUP($C205,'Retorno dividendos 2018-2023 an'!$A:$C,3,0),"")</f>
        <v/>
      </c>
      <c r="G205" s="16" t="str">
        <f t="shared" si="3"/>
        <v/>
      </c>
      <c r="H205" s="16"/>
      <c r="I205" s="16"/>
      <c r="J205" s="16"/>
      <c r="K205" s="16"/>
    </row>
    <row r="206" spans="4:11" hidden="1">
      <c r="D206" s="15" t="str">
        <f>IFERROR(VLOOKUP($C206,'Retorno dividendos 2018-2023 an'!$A:$C,2,0),"")</f>
        <v/>
      </c>
      <c r="E206" s="15" t="str">
        <f>IFERROR(VLOOKUP($C206,'Retorno dividendos 2018-2023 an'!$A:$C,3,0),"")</f>
        <v/>
      </c>
      <c r="G206" s="16" t="str">
        <f t="shared" si="3"/>
        <v/>
      </c>
      <c r="H206" s="16"/>
      <c r="I206" s="16"/>
      <c r="J206" s="16"/>
      <c r="K206" s="16"/>
    </row>
    <row r="207" spans="4:11" hidden="1">
      <c r="D207" s="15" t="str">
        <f>IFERROR(VLOOKUP($C207,'Retorno dividendos 2018-2023 an'!$A:$C,2,0),"")</f>
        <v/>
      </c>
      <c r="E207" s="15" t="str">
        <f>IFERROR(VLOOKUP($C207,'Retorno dividendos 2018-2023 an'!$A:$C,3,0),"")</f>
        <v/>
      </c>
      <c r="G207" s="16" t="str">
        <f t="shared" si="3"/>
        <v/>
      </c>
      <c r="H207" s="16"/>
      <c r="I207" s="16"/>
      <c r="J207" s="16"/>
      <c r="K207" s="16"/>
    </row>
    <row r="208" spans="4:11" hidden="1">
      <c r="D208" s="15" t="str">
        <f>IFERROR(VLOOKUP($C208,'Retorno dividendos 2018-2023 an'!$A:$C,2,0),"")</f>
        <v/>
      </c>
      <c r="E208" s="15" t="str">
        <f>IFERROR(VLOOKUP($C208,'Retorno dividendos 2018-2023 an'!$A:$C,3,0),"")</f>
        <v/>
      </c>
      <c r="G208" s="16" t="str">
        <f t="shared" si="3"/>
        <v/>
      </c>
      <c r="H208" s="16"/>
      <c r="I208" s="16"/>
      <c r="J208" s="16"/>
      <c r="K208" s="16"/>
    </row>
    <row r="209" spans="4:11" hidden="1">
      <c r="D209" s="15" t="str">
        <f>IFERROR(VLOOKUP($C209,'Retorno dividendos 2018-2023 an'!$A:$C,2,0),"")</f>
        <v/>
      </c>
      <c r="E209" s="15" t="str">
        <f>IFERROR(VLOOKUP($C209,'Retorno dividendos 2018-2023 an'!$A:$C,3,0),"")</f>
        <v/>
      </c>
      <c r="G209" s="16" t="str">
        <f t="shared" si="3"/>
        <v/>
      </c>
      <c r="H209" s="16"/>
      <c r="I209" s="16"/>
      <c r="J209" s="16"/>
      <c r="K209" s="16"/>
    </row>
    <row r="210" spans="4:11" hidden="1">
      <c r="D210" s="15" t="str">
        <f>IFERROR(VLOOKUP($C210,'Retorno dividendos 2018-2023 an'!$A:$C,2,0),"")</f>
        <v/>
      </c>
      <c r="E210" s="15" t="str">
        <f>IFERROR(VLOOKUP($C210,'Retorno dividendos 2018-2023 an'!$A:$C,3,0),"")</f>
        <v/>
      </c>
      <c r="G210" s="16" t="str">
        <f t="shared" si="3"/>
        <v/>
      </c>
      <c r="H210" s="16"/>
      <c r="I210" s="16"/>
      <c r="J210" s="16"/>
      <c r="K210" s="16"/>
    </row>
    <row r="211" spans="4:11" hidden="1">
      <c r="D211" s="15" t="str">
        <f>IFERROR(VLOOKUP($C211,'Retorno dividendos 2018-2023 an'!$A:$C,2,0),"")</f>
        <v/>
      </c>
      <c r="E211" s="15" t="str">
        <f>IFERROR(VLOOKUP($C211,'Retorno dividendos 2018-2023 an'!$A:$C,3,0),"")</f>
        <v/>
      </c>
      <c r="G211" s="16" t="str">
        <f t="shared" si="3"/>
        <v/>
      </c>
      <c r="H211" s="16"/>
      <c r="I211" s="16"/>
      <c r="J211" s="16"/>
      <c r="K211" s="16"/>
    </row>
    <row r="212" spans="4:11" hidden="1">
      <c r="D212" s="15" t="str">
        <f>IFERROR(VLOOKUP($C212,'Retorno dividendos 2018-2023 an'!$A:$C,2,0),"")</f>
        <v/>
      </c>
      <c r="E212" s="15" t="str">
        <f>IFERROR(VLOOKUP($C212,'Retorno dividendos 2018-2023 an'!$A:$C,3,0),"")</f>
        <v/>
      </c>
      <c r="G212" s="16" t="str">
        <f t="shared" si="3"/>
        <v/>
      </c>
      <c r="H212" s="16"/>
      <c r="I212" s="16"/>
      <c r="J212" s="16"/>
      <c r="K212" s="16"/>
    </row>
    <row r="213" spans="4:11" hidden="1">
      <c r="D213" s="15" t="str">
        <f>IFERROR(VLOOKUP($C213,'Retorno dividendos 2018-2023 an'!$A:$C,2,0),"")</f>
        <v/>
      </c>
      <c r="E213" s="15" t="str">
        <f>IFERROR(VLOOKUP($C213,'Retorno dividendos 2018-2023 an'!$A:$C,3,0),"")</f>
        <v/>
      </c>
      <c r="G213" s="16" t="str">
        <f t="shared" si="3"/>
        <v/>
      </c>
      <c r="H213" s="16"/>
      <c r="I213" s="16"/>
      <c r="J213" s="16"/>
      <c r="K213" s="16"/>
    </row>
    <row r="214" spans="4:11" hidden="1">
      <c r="D214" s="15" t="str">
        <f>IFERROR(VLOOKUP($C214,'Retorno dividendos 2018-2023 an'!$A:$C,2,0),"")</f>
        <v/>
      </c>
      <c r="E214" s="15" t="str">
        <f>IFERROR(VLOOKUP($C214,'Retorno dividendos 2018-2023 an'!$A:$C,3,0),"")</f>
        <v/>
      </c>
      <c r="G214" s="16" t="str">
        <f t="shared" si="3"/>
        <v/>
      </c>
      <c r="H214" s="16"/>
      <c r="I214" s="16"/>
      <c r="J214" s="16"/>
      <c r="K214" s="16"/>
    </row>
    <row r="215" spans="4:11" hidden="1">
      <c r="D215" s="15" t="str">
        <f>IFERROR(VLOOKUP($C215,'Retorno dividendos 2018-2023 an'!$A:$C,2,0),"")</f>
        <v/>
      </c>
      <c r="E215" s="15" t="str">
        <f>IFERROR(VLOOKUP($C215,'Retorno dividendos 2018-2023 an'!$A:$C,3,0),"")</f>
        <v/>
      </c>
      <c r="G215" s="16" t="str">
        <f t="shared" si="3"/>
        <v/>
      </c>
      <c r="H215" s="16"/>
      <c r="I215" s="16"/>
      <c r="J215" s="16"/>
      <c r="K215" s="16"/>
    </row>
    <row r="216" spans="4:11" hidden="1">
      <c r="D216" s="15" t="str">
        <f>IFERROR(VLOOKUP($C216,'Retorno dividendos 2018-2023 an'!$A:$C,2,0),"")</f>
        <v/>
      </c>
      <c r="E216" s="15" t="str">
        <f>IFERROR(VLOOKUP($C216,'Retorno dividendos 2018-2023 an'!$A:$C,3,0),"")</f>
        <v/>
      </c>
      <c r="G216" s="16" t="str">
        <f t="shared" si="3"/>
        <v/>
      </c>
      <c r="H216" s="16"/>
      <c r="I216" s="16"/>
      <c r="J216" s="16"/>
      <c r="K216" s="16"/>
    </row>
    <row r="217" spans="4:11" hidden="1">
      <c r="D217" s="15" t="str">
        <f>IFERROR(VLOOKUP($C217,'Retorno dividendos 2018-2023 an'!$A:$C,2,0),"")</f>
        <v/>
      </c>
      <c r="E217" s="15" t="str">
        <f>IFERROR(VLOOKUP($C217,'Retorno dividendos 2018-2023 an'!$A:$C,3,0),"")</f>
        <v/>
      </c>
      <c r="G217" s="16" t="str">
        <f t="shared" si="3"/>
        <v/>
      </c>
      <c r="H217" s="16"/>
      <c r="I217" s="16"/>
      <c r="J217" s="16"/>
      <c r="K217" s="16"/>
    </row>
    <row r="218" spans="4:11" hidden="1">
      <c r="D218" s="15" t="str">
        <f>IFERROR(VLOOKUP($C218,'Retorno dividendos 2018-2023 an'!$A:$C,2,0),"")</f>
        <v/>
      </c>
      <c r="E218" s="15" t="str">
        <f>IFERROR(VLOOKUP($C218,'Retorno dividendos 2018-2023 an'!$A:$C,3,0),"")</f>
        <v/>
      </c>
      <c r="G218" s="16" t="str">
        <f t="shared" si="3"/>
        <v/>
      </c>
      <c r="H218" s="16"/>
      <c r="I218" s="16"/>
      <c r="J218" s="16"/>
      <c r="K218" s="16"/>
    </row>
    <row r="219" spans="4:11" hidden="1">
      <c r="D219" s="15" t="str">
        <f>IFERROR(VLOOKUP($C219,'Retorno dividendos 2018-2023 an'!$A:$C,2,0),"")</f>
        <v/>
      </c>
      <c r="E219" s="15" t="str">
        <f>IFERROR(VLOOKUP($C219,'Retorno dividendos 2018-2023 an'!$A:$C,3,0),"")</f>
        <v/>
      </c>
      <c r="G219" s="16" t="str">
        <f t="shared" si="3"/>
        <v/>
      </c>
      <c r="H219" s="16"/>
      <c r="I219" s="16"/>
      <c r="J219" s="16"/>
      <c r="K219" s="16"/>
    </row>
    <row r="220" spans="4:11" hidden="1">
      <c r="D220" s="15" t="str">
        <f>IFERROR(VLOOKUP($C220,'Retorno dividendos 2018-2023 an'!$A:$C,2,0),"")</f>
        <v/>
      </c>
      <c r="E220" s="15" t="str">
        <f>IFERROR(VLOOKUP($C220,'Retorno dividendos 2018-2023 an'!$A:$C,3,0),"")</f>
        <v/>
      </c>
      <c r="G220" s="16" t="str">
        <f t="shared" ref="G220:G283" si="4">IF(F220="","",$E$7*F220)</f>
        <v/>
      </c>
      <c r="H220" s="16"/>
      <c r="I220" s="16"/>
      <c r="J220" s="16"/>
      <c r="K220" s="16"/>
    </row>
    <row r="221" spans="4:11" hidden="1">
      <c r="D221" s="15" t="str">
        <f>IFERROR(VLOOKUP($C221,'Retorno dividendos 2018-2023 an'!$A:$C,2,0),"")</f>
        <v/>
      </c>
      <c r="E221" s="15" t="str">
        <f>IFERROR(VLOOKUP($C221,'Retorno dividendos 2018-2023 an'!$A:$C,3,0),"")</f>
        <v/>
      </c>
      <c r="G221" s="16" t="str">
        <f t="shared" si="4"/>
        <v/>
      </c>
      <c r="H221" s="16"/>
      <c r="I221" s="16"/>
      <c r="J221" s="16"/>
      <c r="K221" s="16"/>
    </row>
    <row r="222" spans="4:11" hidden="1">
      <c r="D222" s="15" t="str">
        <f>IFERROR(VLOOKUP($C222,'Retorno dividendos 2018-2023 an'!$A:$C,2,0),"")</f>
        <v/>
      </c>
      <c r="E222" s="15" t="str">
        <f>IFERROR(VLOOKUP($C222,'Retorno dividendos 2018-2023 an'!$A:$C,3,0),"")</f>
        <v/>
      </c>
      <c r="G222" s="16" t="str">
        <f t="shared" si="4"/>
        <v/>
      </c>
      <c r="H222" s="16"/>
      <c r="I222" s="16"/>
      <c r="J222" s="16"/>
      <c r="K222" s="16"/>
    </row>
    <row r="223" spans="4:11" hidden="1">
      <c r="D223" s="15" t="str">
        <f>IFERROR(VLOOKUP($C223,'Retorno dividendos 2018-2023 an'!$A:$C,2,0),"")</f>
        <v/>
      </c>
      <c r="E223" s="15" t="str">
        <f>IFERROR(VLOOKUP($C223,'Retorno dividendos 2018-2023 an'!$A:$C,3,0),"")</f>
        <v/>
      </c>
      <c r="G223" s="16" t="str">
        <f t="shared" si="4"/>
        <v/>
      </c>
      <c r="H223" s="16"/>
      <c r="I223" s="16"/>
      <c r="J223" s="16"/>
      <c r="K223" s="16"/>
    </row>
    <row r="224" spans="4:11" hidden="1">
      <c r="D224" s="15" t="str">
        <f>IFERROR(VLOOKUP($C224,'Retorno dividendos 2018-2023 an'!$A:$C,2,0),"")</f>
        <v/>
      </c>
      <c r="E224" s="15" t="str">
        <f>IFERROR(VLOOKUP($C224,'Retorno dividendos 2018-2023 an'!$A:$C,3,0),"")</f>
        <v/>
      </c>
      <c r="G224" s="16" t="str">
        <f t="shared" si="4"/>
        <v/>
      </c>
      <c r="H224" s="16"/>
      <c r="I224" s="16"/>
      <c r="J224" s="16"/>
      <c r="K224" s="16"/>
    </row>
    <row r="225" spans="4:11" hidden="1">
      <c r="D225" s="15" t="str">
        <f>IFERROR(VLOOKUP($C225,'Retorno dividendos 2018-2023 an'!$A:$C,2,0),"")</f>
        <v/>
      </c>
      <c r="E225" s="15" t="str">
        <f>IFERROR(VLOOKUP($C225,'Retorno dividendos 2018-2023 an'!$A:$C,3,0),"")</f>
        <v/>
      </c>
      <c r="G225" s="16" t="str">
        <f t="shared" si="4"/>
        <v/>
      </c>
      <c r="H225" s="16"/>
      <c r="I225" s="16"/>
      <c r="J225" s="16"/>
      <c r="K225" s="16"/>
    </row>
    <row r="226" spans="4:11" hidden="1">
      <c r="D226" s="15" t="str">
        <f>IFERROR(VLOOKUP($C226,'Retorno dividendos 2018-2023 an'!$A:$C,2,0),"")</f>
        <v/>
      </c>
      <c r="E226" s="15" t="str">
        <f>IFERROR(VLOOKUP($C226,'Retorno dividendos 2018-2023 an'!$A:$C,3,0),"")</f>
        <v/>
      </c>
      <c r="G226" s="16" t="str">
        <f t="shared" si="4"/>
        <v/>
      </c>
      <c r="H226" s="16"/>
      <c r="I226" s="16"/>
      <c r="J226" s="16"/>
      <c r="K226" s="16"/>
    </row>
    <row r="227" spans="4:11" hidden="1">
      <c r="D227" s="15" t="str">
        <f>IFERROR(VLOOKUP($C227,'Retorno dividendos 2018-2023 an'!$A:$C,2,0),"")</f>
        <v/>
      </c>
      <c r="E227" s="15" t="str">
        <f>IFERROR(VLOOKUP($C227,'Retorno dividendos 2018-2023 an'!$A:$C,3,0),"")</f>
        <v/>
      </c>
      <c r="G227" s="16" t="str">
        <f t="shared" si="4"/>
        <v/>
      </c>
      <c r="H227" s="16"/>
      <c r="I227" s="16"/>
      <c r="J227" s="16"/>
      <c r="K227" s="16"/>
    </row>
    <row r="228" spans="4:11" hidden="1">
      <c r="D228" s="15" t="str">
        <f>IFERROR(VLOOKUP($C228,'Retorno dividendos 2018-2023 an'!$A:$C,2,0),"")</f>
        <v/>
      </c>
      <c r="E228" s="15" t="str">
        <f>IFERROR(VLOOKUP($C228,'Retorno dividendos 2018-2023 an'!$A:$C,3,0),"")</f>
        <v/>
      </c>
      <c r="G228" s="16" t="str">
        <f t="shared" si="4"/>
        <v/>
      </c>
      <c r="H228" s="16"/>
      <c r="I228" s="16"/>
      <c r="J228" s="16"/>
      <c r="K228" s="16"/>
    </row>
    <row r="229" spans="4:11" hidden="1">
      <c r="D229" s="15" t="str">
        <f>IFERROR(VLOOKUP($C229,'Retorno dividendos 2018-2023 an'!$A:$C,2,0),"")</f>
        <v/>
      </c>
      <c r="E229" s="15" t="str">
        <f>IFERROR(VLOOKUP($C229,'Retorno dividendos 2018-2023 an'!$A:$C,3,0),"")</f>
        <v/>
      </c>
      <c r="G229" s="16" t="str">
        <f t="shared" si="4"/>
        <v/>
      </c>
      <c r="H229" s="16"/>
      <c r="I229" s="16"/>
      <c r="J229" s="16"/>
      <c r="K229" s="16"/>
    </row>
    <row r="230" spans="4:11" hidden="1">
      <c r="D230" s="15" t="str">
        <f>IFERROR(VLOOKUP($C230,'Retorno dividendos 2018-2023 an'!$A:$C,2,0),"")</f>
        <v/>
      </c>
      <c r="E230" s="15" t="str">
        <f>IFERROR(VLOOKUP($C230,'Retorno dividendos 2018-2023 an'!$A:$C,3,0),"")</f>
        <v/>
      </c>
      <c r="G230" s="16" t="str">
        <f t="shared" si="4"/>
        <v/>
      </c>
      <c r="H230" s="16"/>
      <c r="I230" s="16"/>
      <c r="J230" s="16"/>
      <c r="K230" s="16"/>
    </row>
    <row r="231" spans="4:11" hidden="1">
      <c r="D231" s="15" t="str">
        <f>IFERROR(VLOOKUP($C231,'Retorno dividendos 2018-2023 an'!$A:$C,2,0),"")</f>
        <v/>
      </c>
      <c r="E231" s="15" t="str">
        <f>IFERROR(VLOOKUP($C231,'Retorno dividendos 2018-2023 an'!$A:$C,3,0),"")</f>
        <v/>
      </c>
      <c r="G231" s="16" t="str">
        <f t="shared" si="4"/>
        <v/>
      </c>
      <c r="H231" s="16"/>
      <c r="I231" s="16"/>
      <c r="J231" s="16"/>
      <c r="K231" s="16"/>
    </row>
    <row r="232" spans="4:11" hidden="1">
      <c r="D232" s="15" t="str">
        <f>IFERROR(VLOOKUP($C232,'Retorno dividendos 2018-2023 an'!$A:$C,2,0),"")</f>
        <v/>
      </c>
      <c r="E232" s="15" t="str">
        <f>IFERROR(VLOOKUP($C232,'Retorno dividendos 2018-2023 an'!$A:$C,3,0),"")</f>
        <v/>
      </c>
      <c r="G232" s="16" t="str">
        <f t="shared" si="4"/>
        <v/>
      </c>
      <c r="H232" s="16"/>
      <c r="I232" s="16"/>
      <c r="J232" s="16"/>
      <c r="K232" s="16"/>
    </row>
    <row r="233" spans="4:11" hidden="1">
      <c r="D233" s="15" t="str">
        <f>IFERROR(VLOOKUP($C233,'Retorno dividendos 2018-2023 an'!$A:$C,2,0),"")</f>
        <v/>
      </c>
      <c r="E233" s="15" t="str">
        <f>IFERROR(VLOOKUP($C233,'Retorno dividendos 2018-2023 an'!$A:$C,3,0),"")</f>
        <v/>
      </c>
      <c r="G233" s="16" t="str">
        <f t="shared" si="4"/>
        <v/>
      </c>
      <c r="H233" s="16"/>
      <c r="I233" s="16"/>
      <c r="J233" s="16"/>
      <c r="K233" s="16"/>
    </row>
    <row r="234" spans="4:11" hidden="1">
      <c r="D234" s="15" t="str">
        <f>IFERROR(VLOOKUP($C234,'Retorno dividendos 2018-2023 an'!$A:$C,2,0),"")</f>
        <v/>
      </c>
      <c r="E234" s="15" t="str">
        <f>IFERROR(VLOOKUP($C234,'Retorno dividendos 2018-2023 an'!$A:$C,3,0),"")</f>
        <v/>
      </c>
      <c r="G234" s="16" t="str">
        <f t="shared" si="4"/>
        <v/>
      </c>
      <c r="H234" s="16"/>
      <c r="I234" s="16"/>
      <c r="J234" s="16"/>
      <c r="K234" s="16"/>
    </row>
    <row r="235" spans="4:11" hidden="1">
      <c r="D235" s="15" t="str">
        <f>IFERROR(VLOOKUP($C235,'Retorno dividendos 2018-2023 an'!$A:$C,2,0),"")</f>
        <v/>
      </c>
      <c r="E235" s="15" t="str">
        <f>IFERROR(VLOOKUP($C235,'Retorno dividendos 2018-2023 an'!$A:$C,3,0),"")</f>
        <v/>
      </c>
      <c r="G235" s="16" t="str">
        <f t="shared" si="4"/>
        <v/>
      </c>
      <c r="H235" s="16"/>
      <c r="I235" s="16"/>
      <c r="J235" s="16"/>
      <c r="K235" s="16"/>
    </row>
    <row r="236" spans="4:11" hidden="1">
      <c r="D236" s="15" t="str">
        <f>IFERROR(VLOOKUP($C236,'Retorno dividendos 2018-2023 an'!$A:$C,2,0),"")</f>
        <v/>
      </c>
      <c r="E236" s="15" t="str">
        <f>IFERROR(VLOOKUP($C236,'Retorno dividendos 2018-2023 an'!$A:$C,3,0),"")</f>
        <v/>
      </c>
      <c r="G236" s="16" t="str">
        <f t="shared" si="4"/>
        <v/>
      </c>
      <c r="H236" s="16"/>
      <c r="I236" s="16"/>
      <c r="J236" s="16"/>
      <c r="K236" s="16"/>
    </row>
    <row r="237" spans="4:11" hidden="1">
      <c r="D237" s="15" t="str">
        <f>IFERROR(VLOOKUP($C237,'Retorno dividendos 2018-2023 an'!$A:$C,2,0),"")</f>
        <v/>
      </c>
      <c r="E237" s="15" t="str">
        <f>IFERROR(VLOOKUP($C237,'Retorno dividendos 2018-2023 an'!$A:$C,3,0),"")</f>
        <v/>
      </c>
      <c r="G237" s="16" t="str">
        <f t="shared" si="4"/>
        <v/>
      </c>
      <c r="H237" s="16"/>
      <c r="I237" s="16"/>
      <c r="J237" s="16"/>
      <c r="K237" s="16"/>
    </row>
    <row r="238" spans="4:11" hidden="1">
      <c r="D238" s="15" t="str">
        <f>IFERROR(VLOOKUP($C238,'Retorno dividendos 2018-2023 an'!$A:$C,2,0),"")</f>
        <v/>
      </c>
      <c r="E238" s="15" t="str">
        <f>IFERROR(VLOOKUP($C238,'Retorno dividendos 2018-2023 an'!$A:$C,3,0),"")</f>
        <v/>
      </c>
      <c r="G238" s="16" t="str">
        <f t="shared" si="4"/>
        <v/>
      </c>
      <c r="H238" s="16"/>
      <c r="I238" s="16"/>
      <c r="J238" s="16"/>
      <c r="K238" s="16"/>
    </row>
    <row r="239" spans="4:11" hidden="1">
      <c r="D239" s="15" t="str">
        <f>IFERROR(VLOOKUP($C239,'Retorno dividendos 2018-2023 an'!$A:$C,2,0),"")</f>
        <v/>
      </c>
      <c r="E239" s="15" t="str">
        <f>IFERROR(VLOOKUP($C239,'Retorno dividendos 2018-2023 an'!$A:$C,3,0),"")</f>
        <v/>
      </c>
      <c r="G239" s="16" t="str">
        <f t="shared" si="4"/>
        <v/>
      </c>
      <c r="H239" s="16"/>
      <c r="I239" s="16"/>
      <c r="J239" s="16"/>
      <c r="K239" s="16"/>
    </row>
    <row r="240" spans="4:11" hidden="1">
      <c r="D240" s="15" t="str">
        <f>IFERROR(VLOOKUP($C240,'Retorno dividendos 2018-2023 an'!$A:$C,2,0),"")</f>
        <v/>
      </c>
      <c r="E240" s="15" t="str">
        <f>IFERROR(VLOOKUP($C240,'Retorno dividendos 2018-2023 an'!$A:$C,3,0),"")</f>
        <v/>
      </c>
      <c r="G240" s="16" t="str">
        <f t="shared" si="4"/>
        <v/>
      </c>
      <c r="H240" s="16"/>
      <c r="I240" s="16"/>
      <c r="J240" s="16"/>
      <c r="K240" s="16"/>
    </row>
    <row r="241" spans="4:11" hidden="1">
      <c r="D241" s="15" t="str">
        <f>IFERROR(VLOOKUP($C241,'Retorno dividendos 2018-2023 an'!$A:$C,2,0),"")</f>
        <v/>
      </c>
      <c r="E241" s="15" t="str">
        <f>IFERROR(VLOOKUP($C241,'Retorno dividendos 2018-2023 an'!$A:$C,3,0),"")</f>
        <v/>
      </c>
      <c r="G241" s="16" t="str">
        <f t="shared" si="4"/>
        <v/>
      </c>
      <c r="H241" s="16"/>
      <c r="I241" s="16"/>
      <c r="J241" s="16"/>
      <c r="K241" s="16"/>
    </row>
    <row r="242" spans="4:11" hidden="1">
      <c r="D242" s="15" t="str">
        <f>IFERROR(VLOOKUP($C242,'Retorno dividendos 2018-2023 an'!$A:$C,2,0),"")</f>
        <v/>
      </c>
      <c r="E242" s="15" t="str">
        <f>IFERROR(VLOOKUP($C242,'Retorno dividendos 2018-2023 an'!$A:$C,3,0),"")</f>
        <v/>
      </c>
      <c r="G242" s="16" t="str">
        <f t="shared" si="4"/>
        <v/>
      </c>
      <c r="H242" s="16"/>
      <c r="I242" s="16"/>
      <c r="J242" s="16"/>
      <c r="K242" s="16"/>
    </row>
    <row r="243" spans="4:11" hidden="1">
      <c r="D243" s="15" t="str">
        <f>IFERROR(VLOOKUP($C243,'Retorno dividendos 2018-2023 an'!$A:$C,2,0),"")</f>
        <v/>
      </c>
      <c r="E243" s="15" t="str">
        <f>IFERROR(VLOOKUP($C243,'Retorno dividendos 2018-2023 an'!$A:$C,3,0),"")</f>
        <v/>
      </c>
      <c r="G243" s="16" t="str">
        <f t="shared" si="4"/>
        <v/>
      </c>
      <c r="H243" s="16"/>
      <c r="I243" s="16"/>
      <c r="J243" s="16"/>
      <c r="K243" s="16"/>
    </row>
    <row r="244" spans="4:11" hidden="1">
      <c r="D244" s="15" t="str">
        <f>IFERROR(VLOOKUP($C244,'Retorno dividendos 2018-2023 an'!$A:$C,2,0),"")</f>
        <v/>
      </c>
      <c r="E244" s="15" t="str">
        <f>IFERROR(VLOOKUP($C244,'Retorno dividendos 2018-2023 an'!$A:$C,3,0),"")</f>
        <v/>
      </c>
      <c r="G244" s="16" t="str">
        <f t="shared" si="4"/>
        <v/>
      </c>
      <c r="H244" s="16"/>
      <c r="I244" s="16"/>
      <c r="J244" s="16"/>
      <c r="K244" s="16"/>
    </row>
    <row r="245" spans="4:11" hidden="1">
      <c r="D245" s="15" t="str">
        <f>IFERROR(VLOOKUP($C245,'Retorno dividendos 2018-2023 an'!$A:$C,2,0),"")</f>
        <v/>
      </c>
      <c r="E245" s="15" t="str">
        <f>IFERROR(VLOOKUP($C245,'Retorno dividendos 2018-2023 an'!$A:$C,3,0),"")</f>
        <v/>
      </c>
      <c r="G245" s="16" t="str">
        <f t="shared" si="4"/>
        <v/>
      </c>
      <c r="H245" s="16"/>
      <c r="I245" s="16"/>
      <c r="J245" s="16"/>
      <c r="K245" s="16"/>
    </row>
    <row r="246" spans="4:11" hidden="1">
      <c r="D246" s="15" t="str">
        <f>IFERROR(VLOOKUP($C246,'Retorno dividendos 2018-2023 an'!$A:$C,2,0),"")</f>
        <v/>
      </c>
      <c r="E246" s="15" t="str">
        <f>IFERROR(VLOOKUP($C246,'Retorno dividendos 2018-2023 an'!$A:$C,3,0),"")</f>
        <v/>
      </c>
      <c r="G246" s="16" t="str">
        <f t="shared" si="4"/>
        <v/>
      </c>
      <c r="H246" s="16"/>
      <c r="I246" s="16"/>
      <c r="J246" s="16"/>
      <c r="K246" s="16"/>
    </row>
    <row r="247" spans="4:11" hidden="1">
      <c r="D247" s="15" t="str">
        <f>IFERROR(VLOOKUP($C247,'Retorno dividendos 2018-2023 an'!$A:$C,2,0),"")</f>
        <v/>
      </c>
      <c r="E247" s="15" t="str">
        <f>IFERROR(VLOOKUP($C247,'Retorno dividendos 2018-2023 an'!$A:$C,3,0),"")</f>
        <v/>
      </c>
      <c r="G247" s="16" t="str">
        <f t="shared" si="4"/>
        <v/>
      </c>
      <c r="H247" s="16"/>
      <c r="I247" s="16"/>
      <c r="J247" s="16"/>
      <c r="K247" s="16"/>
    </row>
    <row r="248" spans="4:11" hidden="1">
      <c r="D248" s="15" t="str">
        <f>IFERROR(VLOOKUP($C248,'Retorno dividendos 2018-2023 an'!$A:$C,2,0),"")</f>
        <v/>
      </c>
      <c r="E248" s="15" t="str">
        <f>IFERROR(VLOOKUP($C248,'Retorno dividendos 2018-2023 an'!$A:$C,3,0),"")</f>
        <v/>
      </c>
      <c r="G248" s="16" t="str">
        <f t="shared" si="4"/>
        <v/>
      </c>
      <c r="H248" s="16"/>
      <c r="I248" s="16"/>
      <c r="J248" s="16"/>
      <c r="K248" s="16"/>
    </row>
    <row r="249" spans="4:11" hidden="1">
      <c r="D249" s="15" t="str">
        <f>IFERROR(VLOOKUP($C249,'Retorno dividendos 2018-2023 an'!$A:$C,2,0),"")</f>
        <v/>
      </c>
      <c r="E249" s="15" t="str">
        <f>IFERROR(VLOOKUP($C249,'Retorno dividendos 2018-2023 an'!$A:$C,3,0),"")</f>
        <v/>
      </c>
      <c r="G249" s="16" t="str">
        <f t="shared" si="4"/>
        <v/>
      </c>
      <c r="H249" s="16"/>
      <c r="I249" s="16"/>
      <c r="J249" s="16"/>
      <c r="K249" s="16"/>
    </row>
    <row r="250" spans="4:11" hidden="1">
      <c r="D250" s="15" t="str">
        <f>IFERROR(VLOOKUP($C250,'Retorno dividendos 2018-2023 an'!$A:$C,2,0),"")</f>
        <v/>
      </c>
      <c r="E250" s="15" t="str">
        <f>IFERROR(VLOOKUP($C250,'Retorno dividendos 2018-2023 an'!$A:$C,3,0),"")</f>
        <v/>
      </c>
      <c r="G250" s="16" t="str">
        <f t="shared" si="4"/>
        <v/>
      </c>
      <c r="H250" s="16"/>
      <c r="I250" s="16"/>
      <c r="J250" s="16"/>
      <c r="K250" s="16"/>
    </row>
    <row r="251" spans="4:11" hidden="1">
      <c r="D251" s="15" t="str">
        <f>IFERROR(VLOOKUP($C251,'Retorno dividendos 2018-2023 an'!$A:$C,2,0),"")</f>
        <v/>
      </c>
      <c r="E251" s="15" t="str">
        <f>IFERROR(VLOOKUP($C251,'Retorno dividendos 2018-2023 an'!$A:$C,3,0),"")</f>
        <v/>
      </c>
      <c r="G251" s="16" t="str">
        <f t="shared" si="4"/>
        <v/>
      </c>
      <c r="H251" s="16"/>
      <c r="I251" s="16"/>
      <c r="J251" s="16"/>
      <c r="K251" s="16"/>
    </row>
    <row r="252" spans="4:11" hidden="1">
      <c r="D252" s="15" t="str">
        <f>IFERROR(VLOOKUP($C252,'Retorno dividendos 2018-2023 an'!$A:$C,2,0),"")</f>
        <v/>
      </c>
      <c r="E252" s="15" t="str">
        <f>IFERROR(VLOOKUP($C252,'Retorno dividendos 2018-2023 an'!$A:$C,3,0),"")</f>
        <v/>
      </c>
      <c r="G252" s="16" t="str">
        <f t="shared" si="4"/>
        <v/>
      </c>
      <c r="H252" s="16"/>
      <c r="I252" s="16"/>
      <c r="J252" s="16"/>
      <c r="K252" s="16"/>
    </row>
    <row r="253" spans="4:11" hidden="1">
      <c r="D253" s="15" t="str">
        <f>IFERROR(VLOOKUP($C253,'Retorno dividendos 2018-2023 an'!$A:$C,2,0),"")</f>
        <v/>
      </c>
      <c r="E253" s="15" t="str">
        <f>IFERROR(VLOOKUP($C253,'Retorno dividendos 2018-2023 an'!$A:$C,3,0),"")</f>
        <v/>
      </c>
      <c r="G253" s="16" t="str">
        <f t="shared" si="4"/>
        <v/>
      </c>
      <c r="H253" s="16"/>
      <c r="I253" s="16"/>
      <c r="J253" s="16"/>
      <c r="K253" s="16"/>
    </row>
    <row r="254" spans="4:11" hidden="1">
      <c r="D254" s="15" t="str">
        <f>IFERROR(VLOOKUP($C254,'Retorno dividendos 2018-2023 an'!$A:$C,2,0),"")</f>
        <v/>
      </c>
      <c r="E254" s="15" t="str">
        <f>IFERROR(VLOOKUP($C254,'Retorno dividendos 2018-2023 an'!$A:$C,3,0),"")</f>
        <v/>
      </c>
      <c r="G254" s="16" t="str">
        <f t="shared" si="4"/>
        <v/>
      </c>
      <c r="H254" s="16"/>
      <c r="I254" s="16"/>
      <c r="J254" s="16"/>
      <c r="K254" s="16"/>
    </row>
    <row r="255" spans="4:11" hidden="1">
      <c r="D255" s="15" t="str">
        <f>IFERROR(VLOOKUP($C255,'Retorno dividendos 2018-2023 an'!$A:$C,2,0),"")</f>
        <v/>
      </c>
      <c r="E255" s="15" t="str">
        <f>IFERROR(VLOOKUP($C255,'Retorno dividendos 2018-2023 an'!$A:$C,3,0),"")</f>
        <v/>
      </c>
      <c r="G255" s="16" t="str">
        <f t="shared" si="4"/>
        <v/>
      </c>
      <c r="H255" s="16"/>
      <c r="I255" s="16"/>
      <c r="J255" s="16"/>
      <c r="K255" s="16"/>
    </row>
    <row r="256" spans="4:11" hidden="1">
      <c r="D256" s="15" t="str">
        <f>IFERROR(VLOOKUP($C256,'Retorno dividendos 2018-2023 an'!$A:$C,2,0),"")</f>
        <v/>
      </c>
      <c r="E256" s="15" t="str">
        <f>IFERROR(VLOOKUP($C256,'Retorno dividendos 2018-2023 an'!$A:$C,3,0),"")</f>
        <v/>
      </c>
      <c r="G256" s="16" t="str">
        <f t="shared" si="4"/>
        <v/>
      </c>
      <c r="H256" s="16"/>
      <c r="I256" s="16"/>
      <c r="J256" s="16"/>
      <c r="K256" s="16"/>
    </row>
    <row r="257" spans="4:11" hidden="1">
      <c r="D257" s="15" t="str">
        <f>IFERROR(VLOOKUP($C257,'Retorno dividendos 2018-2023 an'!$A:$C,2,0),"")</f>
        <v/>
      </c>
      <c r="E257" s="15" t="str">
        <f>IFERROR(VLOOKUP($C257,'Retorno dividendos 2018-2023 an'!$A:$C,3,0),"")</f>
        <v/>
      </c>
      <c r="G257" s="16" t="str">
        <f t="shared" si="4"/>
        <v/>
      </c>
      <c r="H257" s="16"/>
      <c r="I257" s="16"/>
      <c r="J257" s="16"/>
      <c r="K257" s="16"/>
    </row>
    <row r="258" spans="4:11" hidden="1">
      <c r="D258" s="15" t="str">
        <f>IFERROR(VLOOKUP($C258,'Retorno dividendos 2018-2023 an'!$A:$C,2,0),"")</f>
        <v/>
      </c>
      <c r="E258" s="15" t="str">
        <f>IFERROR(VLOOKUP($C258,'Retorno dividendos 2018-2023 an'!$A:$C,3,0),"")</f>
        <v/>
      </c>
      <c r="G258" s="16" t="str">
        <f t="shared" si="4"/>
        <v/>
      </c>
      <c r="H258" s="16"/>
      <c r="I258" s="16"/>
      <c r="J258" s="16"/>
      <c r="K258" s="16"/>
    </row>
    <row r="259" spans="4:11" hidden="1">
      <c r="D259" s="15" t="str">
        <f>IFERROR(VLOOKUP($C259,'Retorno dividendos 2018-2023 an'!$A:$C,2,0),"")</f>
        <v/>
      </c>
      <c r="E259" s="15" t="str">
        <f>IFERROR(VLOOKUP($C259,'Retorno dividendos 2018-2023 an'!$A:$C,3,0),"")</f>
        <v/>
      </c>
      <c r="G259" s="16" t="str">
        <f t="shared" si="4"/>
        <v/>
      </c>
      <c r="H259" s="16"/>
      <c r="I259" s="16"/>
      <c r="J259" s="16"/>
      <c r="K259" s="16"/>
    </row>
    <row r="260" spans="4:11" hidden="1">
      <c r="D260" s="15" t="str">
        <f>IFERROR(VLOOKUP($C260,'Retorno dividendos 2018-2023 an'!$A:$C,2,0),"")</f>
        <v/>
      </c>
      <c r="E260" s="15" t="str">
        <f>IFERROR(VLOOKUP($C260,'Retorno dividendos 2018-2023 an'!$A:$C,3,0),"")</f>
        <v/>
      </c>
      <c r="G260" s="16" t="str">
        <f t="shared" si="4"/>
        <v/>
      </c>
      <c r="H260" s="16"/>
      <c r="I260" s="16"/>
      <c r="J260" s="16"/>
      <c r="K260" s="16"/>
    </row>
    <row r="261" spans="4:11" hidden="1">
      <c r="D261" s="15" t="str">
        <f>IFERROR(VLOOKUP($C261,'Retorno dividendos 2018-2023 an'!$A:$C,2,0),"")</f>
        <v/>
      </c>
      <c r="E261" s="15" t="str">
        <f>IFERROR(VLOOKUP($C261,'Retorno dividendos 2018-2023 an'!$A:$C,3,0),"")</f>
        <v/>
      </c>
      <c r="G261" s="16" t="str">
        <f t="shared" si="4"/>
        <v/>
      </c>
      <c r="H261" s="16"/>
      <c r="I261" s="16"/>
      <c r="J261" s="16"/>
      <c r="K261" s="16"/>
    </row>
    <row r="262" spans="4:11" hidden="1">
      <c r="D262" s="15" t="str">
        <f>IFERROR(VLOOKUP($C262,'Retorno dividendos 2018-2023 an'!$A:$C,2,0),"")</f>
        <v/>
      </c>
      <c r="E262" s="15" t="str">
        <f>IFERROR(VLOOKUP($C262,'Retorno dividendos 2018-2023 an'!$A:$C,3,0),"")</f>
        <v/>
      </c>
      <c r="G262" s="16" t="str">
        <f t="shared" si="4"/>
        <v/>
      </c>
      <c r="H262" s="16"/>
      <c r="I262" s="16"/>
      <c r="J262" s="16"/>
      <c r="K262" s="16"/>
    </row>
    <row r="263" spans="4:11" hidden="1">
      <c r="D263" s="15" t="str">
        <f>IFERROR(VLOOKUP($C263,'Retorno dividendos 2018-2023 an'!$A:$C,2,0),"")</f>
        <v/>
      </c>
      <c r="E263" s="15" t="str">
        <f>IFERROR(VLOOKUP($C263,'Retorno dividendos 2018-2023 an'!$A:$C,3,0),"")</f>
        <v/>
      </c>
      <c r="G263" s="16" t="str">
        <f t="shared" si="4"/>
        <v/>
      </c>
      <c r="H263" s="16"/>
      <c r="I263" s="16"/>
      <c r="J263" s="16"/>
      <c r="K263" s="16"/>
    </row>
    <row r="264" spans="4:11" hidden="1">
      <c r="D264" s="15" t="str">
        <f>IFERROR(VLOOKUP($C264,'Retorno dividendos 2018-2023 an'!$A:$C,2,0),"")</f>
        <v/>
      </c>
      <c r="E264" s="15" t="str">
        <f>IFERROR(VLOOKUP($C264,'Retorno dividendos 2018-2023 an'!$A:$C,3,0),"")</f>
        <v/>
      </c>
      <c r="G264" s="16" t="str">
        <f t="shared" si="4"/>
        <v/>
      </c>
      <c r="H264" s="16"/>
      <c r="I264" s="16"/>
      <c r="J264" s="16"/>
      <c r="K264" s="16"/>
    </row>
    <row r="265" spans="4:11" hidden="1">
      <c r="D265" s="15" t="str">
        <f>IFERROR(VLOOKUP($C265,'Retorno dividendos 2018-2023 an'!$A:$C,2,0),"")</f>
        <v/>
      </c>
      <c r="E265" s="15" t="str">
        <f>IFERROR(VLOOKUP($C265,'Retorno dividendos 2018-2023 an'!$A:$C,3,0),"")</f>
        <v/>
      </c>
      <c r="G265" s="16" t="str">
        <f t="shared" si="4"/>
        <v/>
      </c>
      <c r="H265" s="16"/>
      <c r="I265" s="16"/>
      <c r="J265" s="16"/>
      <c r="K265" s="16"/>
    </row>
    <row r="266" spans="4:11" hidden="1">
      <c r="D266" s="15" t="str">
        <f>IFERROR(VLOOKUP($C266,'Retorno dividendos 2018-2023 an'!$A:$C,2,0),"")</f>
        <v/>
      </c>
      <c r="E266" s="15" t="str">
        <f>IFERROR(VLOOKUP($C266,'Retorno dividendos 2018-2023 an'!$A:$C,3,0),"")</f>
        <v/>
      </c>
      <c r="G266" s="16" t="str">
        <f t="shared" si="4"/>
        <v/>
      </c>
      <c r="H266" s="16"/>
      <c r="I266" s="16"/>
      <c r="J266" s="16"/>
      <c r="K266" s="16"/>
    </row>
    <row r="267" spans="4:11" hidden="1">
      <c r="D267" s="15" t="str">
        <f>IFERROR(VLOOKUP($C267,'Retorno dividendos 2018-2023 an'!$A:$C,2,0),"")</f>
        <v/>
      </c>
      <c r="E267" s="15" t="str">
        <f>IFERROR(VLOOKUP($C267,'Retorno dividendos 2018-2023 an'!$A:$C,3,0),"")</f>
        <v/>
      </c>
      <c r="G267" s="16" t="str">
        <f t="shared" si="4"/>
        <v/>
      </c>
      <c r="H267" s="16"/>
      <c r="I267" s="16"/>
      <c r="J267" s="16"/>
      <c r="K267" s="16"/>
    </row>
    <row r="268" spans="4:11" hidden="1">
      <c r="D268" s="15" t="str">
        <f>IFERROR(VLOOKUP($C268,'Retorno dividendos 2018-2023 an'!$A:$C,2,0),"")</f>
        <v/>
      </c>
      <c r="E268" s="15" t="str">
        <f>IFERROR(VLOOKUP($C268,'Retorno dividendos 2018-2023 an'!$A:$C,3,0),"")</f>
        <v/>
      </c>
      <c r="G268" s="16" t="str">
        <f t="shared" si="4"/>
        <v/>
      </c>
      <c r="H268" s="16"/>
      <c r="I268" s="16"/>
      <c r="J268" s="16"/>
      <c r="K268" s="16"/>
    </row>
    <row r="269" spans="4:11" hidden="1">
      <c r="D269" s="15" t="str">
        <f>IFERROR(VLOOKUP($C269,'Retorno dividendos 2018-2023 an'!$A:$C,2,0),"")</f>
        <v/>
      </c>
      <c r="E269" s="15" t="str">
        <f>IFERROR(VLOOKUP($C269,'Retorno dividendos 2018-2023 an'!$A:$C,3,0),"")</f>
        <v/>
      </c>
      <c r="G269" s="16" t="str">
        <f t="shared" si="4"/>
        <v/>
      </c>
      <c r="H269" s="16"/>
      <c r="I269" s="16"/>
      <c r="J269" s="16"/>
      <c r="K269" s="16"/>
    </row>
    <row r="270" spans="4:11" hidden="1">
      <c r="D270" s="15" t="str">
        <f>IFERROR(VLOOKUP($C270,'Retorno dividendos 2018-2023 an'!$A:$C,2,0),"")</f>
        <v/>
      </c>
      <c r="E270" s="15" t="str">
        <f>IFERROR(VLOOKUP($C270,'Retorno dividendos 2018-2023 an'!$A:$C,3,0),"")</f>
        <v/>
      </c>
      <c r="G270" s="16" t="str">
        <f t="shared" si="4"/>
        <v/>
      </c>
      <c r="H270" s="16"/>
      <c r="I270" s="16"/>
      <c r="J270" s="16"/>
      <c r="K270" s="16"/>
    </row>
    <row r="271" spans="4:11" hidden="1">
      <c r="D271" s="15" t="str">
        <f>IFERROR(VLOOKUP($C271,'Retorno dividendos 2018-2023 an'!$A:$C,2,0),"")</f>
        <v/>
      </c>
      <c r="E271" s="15" t="str">
        <f>IFERROR(VLOOKUP($C271,'Retorno dividendos 2018-2023 an'!$A:$C,3,0),"")</f>
        <v/>
      </c>
      <c r="G271" s="16" t="str">
        <f t="shared" si="4"/>
        <v/>
      </c>
      <c r="H271" s="16"/>
      <c r="I271" s="16"/>
      <c r="J271" s="16"/>
      <c r="K271" s="16"/>
    </row>
    <row r="272" spans="4:11" hidden="1">
      <c r="D272" s="15" t="str">
        <f>IFERROR(VLOOKUP($C272,'Retorno dividendos 2018-2023 an'!$A:$C,2,0),"")</f>
        <v/>
      </c>
      <c r="E272" s="15" t="str">
        <f>IFERROR(VLOOKUP($C272,'Retorno dividendos 2018-2023 an'!$A:$C,3,0),"")</f>
        <v/>
      </c>
      <c r="G272" s="16" t="str">
        <f t="shared" si="4"/>
        <v/>
      </c>
      <c r="H272" s="16"/>
      <c r="I272" s="16"/>
      <c r="J272" s="16"/>
      <c r="K272" s="16"/>
    </row>
    <row r="273" spans="4:11" hidden="1">
      <c r="D273" s="15" t="str">
        <f>IFERROR(VLOOKUP($C273,'Retorno dividendos 2018-2023 an'!$A:$C,2,0),"")</f>
        <v/>
      </c>
      <c r="E273" s="15" t="str">
        <f>IFERROR(VLOOKUP($C273,'Retorno dividendos 2018-2023 an'!$A:$C,3,0),"")</f>
        <v/>
      </c>
      <c r="G273" s="16" t="str">
        <f t="shared" si="4"/>
        <v/>
      </c>
      <c r="H273" s="16"/>
      <c r="I273" s="16"/>
      <c r="J273" s="16"/>
      <c r="K273" s="16"/>
    </row>
    <row r="274" spans="4:11" hidden="1">
      <c r="D274" s="15" t="str">
        <f>IFERROR(VLOOKUP($C274,'Retorno dividendos 2018-2023 an'!$A:$C,2,0),"")</f>
        <v/>
      </c>
      <c r="E274" s="15" t="str">
        <f>IFERROR(VLOOKUP($C274,'Retorno dividendos 2018-2023 an'!$A:$C,3,0),"")</f>
        <v/>
      </c>
      <c r="G274" s="16" t="str">
        <f t="shared" si="4"/>
        <v/>
      </c>
      <c r="H274" s="16"/>
      <c r="I274" s="16"/>
      <c r="J274" s="16"/>
      <c r="K274" s="16"/>
    </row>
    <row r="275" spans="4:11" hidden="1">
      <c r="D275" s="15" t="str">
        <f>IFERROR(VLOOKUP($C275,'Retorno dividendos 2018-2023 an'!$A:$C,2,0),"")</f>
        <v/>
      </c>
      <c r="E275" s="15" t="str">
        <f>IFERROR(VLOOKUP($C275,'Retorno dividendos 2018-2023 an'!$A:$C,3,0),"")</f>
        <v/>
      </c>
      <c r="G275" s="16" t="str">
        <f t="shared" si="4"/>
        <v/>
      </c>
      <c r="H275" s="16"/>
      <c r="I275" s="16"/>
      <c r="J275" s="16"/>
      <c r="K275" s="16"/>
    </row>
    <row r="276" spans="4:11" hidden="1">
      <c r="D276" s="15" t="str">
        <f>IFERROR(VLOOKUP($C276,'Retorno dividendos 2018-2023 an'!$A:$C,2,0),"")</f>
        <v/>
      </c>
      <c r="E276" s="15" t="str">
        <f>IFERROR(VLOOKUP($C276,'Retorno dividendos 2018-2023 an'!$A:$C,3,0),"")</f>
        <v/>
      </c>
      <c r="G276" s="16" t="str">
        <f t="shared" si="4"/>
        <v/>
      </c>
      <c r="H276" s="16"/>
      <c r="I276" s="16"/>
      <c r="J276" s="16"/>
      <c r="K276" s="16"/>
    </row>
    <row r="277" spans="4:11" hidden="1">
      <c r="D277" s="15" t="str">
        <f>IFERROR(VLOOKUP($C277,'Retorno dividendos 2018-2023 an'!$A:$C,2,0),"")</f>
        <v/>
      </c>
      <c r="E277" s="15" t="str">
        <f>IFERROR(VLOOKUP($C277,'Retorno dividendos 2018-2023 an'!$A:$C,3,0),"")</f>
        <v/>
      </c>
      <c r="G277" s="16" t="str">
        <f t="shared" si="4"/>
        <v/>
      </c>
      <c r="H277" s="16"/>
      <c r="I277" s="16"/>
      <c r="J277" s="16"/>
      <c r="K277" s="16"/>
    </row>
    <row r="278" spans="4:11" hidden="1">
      <c r="D278" s="15" t="str">
        <f>IFERROR(VLOOKUP($C278,'Retorno dividendos 2018-2023 an'!$A:$C,2,0),"")</f>
        <v/>
      </c>
      <c r="E278" s="15" t="str">
        <f>IFERROR(VLOOKUP($C278,'Retorno dividendos 2018-2023 an'!$A:$C,3,0),"")</f>
        <v/>
      </c>
      <c r="G278" s="16" t="str">
        <f t="shared" si="4"/>
        <v/>
      </c>
      <c r="H278" s="16"/>
      <c r="I278" s="16"/>
      <c r="J278" s="16"/>
      <c r="K278" s="16"/>
    </row>
    <row r="279" spans="4:11" hidden="1">
      <c r="D279" s="15" t="str">
        <f>IFERROR(VLOOKUP($C279,'Retorno dividendos 2018-2023 an'!$A:$C,2,0),"")</f>
        <v/>
      </c>
      <c r="E279" s="15" t="str">
        <f>IFERROR(VLOOKUP($C279,'Retorno dividendos 2018-2023 an'!$A:$C,3,0),"")</f>
        <v/>
      </c>
      <c r="G279" s="16" t="str">
        <f t="shared" si="4"/>
        <v/>
      </c>
      <c r="H279" s="16"/>
      <c r="I279" s="16"/>
      <c r="J279" s="16"/>
      <c r="K279" s="16"/>
    </row>
    <row r="280" spans="4:11" hidden="1">
      <c r="D280" s="15" t="str">
        <f>IFERROR(VLOOKUP($C280,'Retorno dividendos 2018-2023 an'!$A:$C,2,0),"")</f>
        <v/>
      </c>
      <c r="E280" s="15" t="str">
        <f>IFERROR(VLOOKUP($C280,'Retorno dividendos 2018-2023 an'!$A:$C,3,0),"")</f>
        <v/>
      </c>
      <c r="G280" s="16" t="str">
        <f t="shared" si="4"/>
        <v/>
      </c>
      <c r="H280" s="16"/>
      <c r="I280" s="16"/>
      <c r="J280" s="16"/>
      <c r="K280" s="16"/>
    </row>
    <row r="281" spans="4:11" hidden="1">
      <c r="D281" s="15" t="str">
        <f>IFERROR(VLOOKUP($C281,'Retorno dividendos 2018-2023 an'!$A:$C,2,0),"")</f>
        <v/>
      </c>
      <c r="E281" s="15" t="str">
        <f>IFERROR(VLOOKUP($C281,'Retorno dividendos 2018-2023 an'!$A:$C,3,0),"")</f>
        <v/>
      </c>
      <c r="G281" s="16" t="str">
        <f t="shared" si="4"/>
        <v/>
      </c>
      <c r="H281" s="16"/>
      <c r="I281" s="16"/>
      <c r="J281" s="16"/>
      <c r="K281" s="16"/>
    </row>
    <row r="282" spans="4:11" hidden="1">
      <c r="D282" s="15" t="str">
        <f>IFERROR(VLOOKUP($C282,'Retorno dividendos 2018-2023 an'!$A:$C,2,0),"")</f>
        <v/>
      </c>
      <c r="E282" s="15" t="str">
        <f>IFERROR(VLOOKUP($C282,'Retorno dividendos 2018-2023 an'!$A:$C,3,0),"")</f>
        <v/>
      </c>
      <c r="G282" s="16" t="str">
        <f t="shared" si="4"/>
        <v/>
      </c>
      <c r="H282" s="16"/>
      <c r="I282" s="16"/>
      <c r="J282" s="16"/>
      <c r="K282" s="16"/>
    </row>
    <row r="283" spans="4:11" hidden="1">
      <c r="D283" s="15" t="str">
        <f>IFERROR(VLOOKUP($C283,'Retorno dividendos 2018-2023 an'!$A:$C,2,0),"")</f>
        <v/>
      </c>
      <c r="E283" s="15" t="str">
        <f>IFERROR(VLOOKUP($C283,'Retorno dividendos 2018-2023 an'!$A:$C,3,0),"")</f>
        <v/>
      </c>
      <c r="G283" s="16" t="str">
        <f t="shared" si="4"/>
        <v/>
      </c>
      <c r="H283" s="16"/>
      <c r="I283" s="16"/>
      <c r="J283" s="16"/>
      <c r="K283" s="16"/>
    </row>
    <row r="284" spans="4:11" hidden="1">
      <c r="D284" s="15" t="str">
        <f>IFERROR(VLOOKUP($C284,'Retorno dividendos 2018-2023 an'!$A:$C,2,0),"")</f>
        <v/>
      </c>
      <c r="E284" s="15" t="str">
        <f>IFERROR(VLOOKUP($C284,'Retorno dividendos 2018-2023 an'!$A:$C,3,0),"")</f>
        <v/>
      </c>
      <c r="G284" s="16" t="str">
        <f t="shared" ref="G284:G347" si="5">IF(F284="","",$E$7*F284)</f>
        <v/>
      </c>
      <c r="H284" s="16"/>
      <c r="I284" s="16"/>
      <c r="J284" s="16"/>
      <c r="K284" s="16"/>
    </row>
    <row r="285" spans="4:11" hidden="1">
      <c r="D285" s="15" t="str">
        <f>IFERROR(VLOOKUP($C285,'Retorno dividendos 2018-2023 an'!$A:$C,2,0),"")</f>
        <v/>
      </c>
      <c r="E285" s="15" t="str">
        <f>IFERROR(VLOOKUP($C285,'Retorno dividendos 2018-2023 an'!$A:$C,3,0),"")</f>
        <v/>
      </c>
      <c r="G285" s="16" t="str">
        <f t="shared" si="5"/>
        <v/>
      </c>
      <c r="H285" s="16"/>
      <c r="I285" s="16"/>
      <c r="J285" s="16"/>
      <c r="K285" s="16"/>
    </row>
    <row r="286" spans="4:11" hidden="1">
      <c r="D286" s="15" t="str">
        <f>IFERROR(VLOOKUP($C286,'Retorno dividendos 2018-2023 an'!$A:$C,2,0),"")</f>
        <v/>
      </c>
      <c r="E286" s="15" t="str">
        <f>IFERROR(VLOOKUP($C286,'Retorno dividendos 2018-2023 an'!$A:$C,3,0),"")</f>
        <v/>
      </c>
      <c r="G286" s="16" t="str">
        <f t="shared" si="5"/>
        <v/>
      </c>
      <c r="H286" s="16"/>
      <c r="I286" s="16"/>
      <c r="J286" s="16"/>
      <c r="K286" s="16"/>
    </row>
    <row r="287" spans="4:11" hidden="1">
      <c r="D287" s="15" t="str">
        <f>IFERROR(VLOOKUP($C287,'Retorno dividendos 2018-2023 an'!$A:$C,2,0),"")</f>
        <v/>
      </c>
      <c r="E287" s="15" t="str">
        <f>IFERROR(VLOOKUP($C287,'Retorno dividendos 2018-2023 an'!$A:$C,3,0),"")</f>
        <v/>
      </c>
      <c r="G287" s="16" t="str">
        <f t="shared" si="5"/>
        <v/>
      </c>
      <c r="H287" s="16"/>
      <c r="I287" s="16"/>
      <c r="J287" s="16"/>
      <c r="K287" s="16"/>
    </row>
    <row r="288" spans="4:11" hidden="1">
      <c r="D288" s="15" t="str">
        <f>IFERROR(VLOOKUP($C288,'Retorno dividendos 2018-2023 an'!$A:$C,2,0),"")</f>
        <v/>
      </c>
      <c r="E288" s="15" t="str">
        <f>IFERROR(VLOOKUP($C288,'Retorno dividendos 2018-2023 an'!$A:$C,3,0),"")</f>
        <v/>
      </c>
      <c r="G288" s="16" t="str">
        <f t="shared" si="5"/>
        <v/>
      </c>
      <c r="H288" s="16"/>
      <c r="I288" s="16"/>
      <c r="J288" s="16"/>
      <c r="K288" s="16"/>
    </row>
    <row r="289" spans="4:11" hidden="1">
      <c r="D289" s="15" t="str">
        <f>IFERROR(VLOOKUP($C289,'Retorno dividendos 2018-2023 an'!$A:$C,2,0),"")</f>
        <v/>
      </c>
      <c r="E289" s="15" t="str">
        <f>IFERROR(VLOOKUP($C289,'Retorno dividendos 2018-2023 an'!$A:$C,3,0),"")</f>
        <v/>
      </c>
      <c r="G289" s="16" t="str">
        <f t="shared" si="5"/>
        <v/>
      </c>
      <c r="H289" s="16"/>
      <c r="I289" s="16"/>
      <c r="J289" s="16"/>
      <c r="K289" s="16"/>
    </row>
    <row r="290" spans="4:11" hidden="1">
      <c r="D290" s="15" t="str">
        <f>IFERROR(VLOOKUP($C290,'Retorno dividendos 2018-2023 an'!$A:$C,2,0),"")</f>
        <v/>
      </c>
      <c r="E290" s="15" t="str">
        <f>IFERROR(VLOOKUP($C290,'Retorno dividendos 2018-2023 an'!$A:$C,3,0),"")</f>
        <v/>
      </c>
      <c r="G290" s="16" t="str">
        <f t="shared" si="5"/>
        <v/>
      </c>
      <c r="H290" s="16"/>
      <c r="I290" s="16"/>
      <c r="J290" s="16"/>
      <c r="K290" s="16"/>
    </row>
    <row r="291" spans="4:11" hidden="1">
      <c r="D291" s="15" t="str">
        <f>IFERROR(VLOOKUP($C291,'Retorno dividendos 2018-2023 an'!$A:$C,2,0),"")</f>
        <v/>
      </c>
      <c r="E291" s="15" t="str">
        <f>IFERROR(VLOOKUP($C291,'Retorno dividendos 2018-2023 an'!$A:$C,3,0),"")</f>
        <v/>
      </c>
      <c r="G291" s="16" t="str">
        <f t="shared" si="5"/>
        <v/>
      </c>
      <c r="H291" s="16"/>
      <c r="I291" s="16"/>
      <c r="J291" s="16"/>
      <c r="K291" s="16"/>
    </row>
    <row r="292" spans="4:11" hidden="1">
      <c r="D292" s="15" t="str">
        <f>IFERROR(VLOOKUP($C292,'Retorno dividendos 2018-2023 an'!$A:$C,2,0),"")</f>
        <v/>
      </c>
      <c r="E292" s="15" t="str">
        <f>IFERROR(VLOOKUP($C292,'Retorno dividendos 2018-2023 an'!$A:$C,3,0),"")</f>
        <v/>
      </c>
      <c r="G292" s="16" t="str">
        <f t="shared" si="5"/>
        <v/>
      </c>
      <c r="H292" s="16"/>
      <c r="I292" s="16"/>
      <c r="J292" s="16"/>
      <c r="K292" s="16"/>
    </row>
    <row r="293" spans="4:11" hidden="1">
      <c r="D293" s="15" t="str">
        <f>IFERROR(VLOOKUP($C293,'Retorno dividendos 2018-2023 an'!$A:$C,2,0),"")</f>
        <v/>
      </c>
      <c r="E293" s="15" t="str">
        <f>IFERROR(VLOOKUP($C293,'Retorno dividendos 2018-2023 an'!$A:$C,3,0),"")</f>
        <v/>
      </c>
      <c r="G293" s="16" t="str">
        <f t="shared" si="5"/>
        <v/>
      </c>
      <c r="H293" s="16"/>
      <c r="I293" s="16"/>
      <c r="J293" s="16"/>
      <c r="K293" s="16"/>
    </row>
    <row r="294" spans="4:11" hidden="1">
      <c r="D294" s="15" t="str">
        <f>IFERROR(VLOOKUP($C294,'Retorno dividendos 2018-2023 an'!$A:$C,2,0),"")</f>
        <v/>
      </c>
      <c r="E294" s="15" t="str">
        <f>IFERROR(VLOOKUP($C294,'Retorno dividendos 2018-2023 an'!$A:$C,3,0),"")</f>
        <v/>
      </c>
      <c r="G294" s="16" t="str">
        <f t="shared" si="5"/>
        <v/>
      </c>
      <c r="H294" s="16"/>
      <c r="I294" s="16"/>
      <c r="J294" s="16"/>
      <c r="K294" s="16"/>
    </row>
    <row r="295" spans="4:11" hidden="1">
      <c r="D295" s="15" t="str">
        <f>IFERROR(VLOOKUP($C295,'Retorno dividendos 2018-2023 an'!$A:$C,2,0),"")</f>
        <v/>
      </c>
      <c r="E295" s="15" t="str">
        <f>IFERROR(VLOOKUP($C295,'Retorno dividendos 2018-2023 an'!$A:$C,3,0),"")</f>
        <v/>
      </c>
      <c r="G295" s="16" t="str">
        <f t="shared" si="5"/>
        <v/>
      </c>
      <c r="H295" s="16"/>
      <c r="I295" s="16"/>
      <c r="J295" s="16"/>
      <c r="K295" s="16"/>
    </row>
    <row r="296" spans="4:11" hidden="1">
      <c r="D296" s="15" t="str">
        <f>IFERROR(VLOOKUP($C296,'Retorno dividendos 2018-2023 an'!$A:$C,2,0),"")</f>
        <v/>
      </c>
      <c r="E296" s="15" t="str">
        <f>IFERROR(VLOOKUP($C296,'Retorno dividendos 2018-2023 an'!$A:$C,3,0),"")</f>
        <v/>
      </c>
      <c r="G296" s="16" t="str">
        <f t="shared" si="5"/>
        <v/>
      </c>
      <c r="H296" s="16"/>
      <c r="I296" s="16"/>
      <c r="J296" s="16"/>
      <c r="K296" s="16"/>
    </row>
    <row r="297" spans="4:11" hidden="1">
      <c r="D297" s="15" t="str">
        <f>IFERROR(VLOOKUP($C297,'Retorno dividendos 2018-2023 an'!$A:$C,2,0),"")</f>
        <v/>
      </c>
      <c r="E297" s="15" t="str">
        <f>IFERROR(VLOOKUP($C297,'Retorno dividendos 2018-2023 an'!$A:$C,3,0),"")</f>
        <v/>
      </c>
      <c r="G297" s="16" t="str">
        <f t="shared" si="5"/>
        <v/>
      </c>
      <c r="H297" s="16"/>
      <c r="I297" s="16"/>
      <c r="J297" s="16"/>
      <c r="K297" s="16"/>
    </row>
    <row r="298" spans="4:11" hidden="1">
      <c r="D298" s="15" t="str">
        <f>IFERROR(VLOOKUP($C298,'Retorno dividendos 2018-2023 an'!$A:$C,2,0),"")</f>
        <v/>
      </c>
      <c r="E298" s="15" t="str">
        <f>IFERROR(VLOOKUP($C298,'Retorno dividendos 2018-2023 an'!$A:$C,3,0),"")</f>
        <v/>
      </c>
      <c r="G298" s="16" t="str">
        <f t="shared" si="5"/>
        <v/>
      </c>
      <c r="H298" s="16"/>
      <c r="I298" s="16"/>
      <c r="J298" s="16"/>
      <c r="K298" s="16"/>
    </row>
    <row r="299" spans="4:11" hidden="1">
      <c r="D299" s="15" t="str">
        <f>IFERROR(VLOOKUP($C299,'Retorno dividendos 2018-2023 an'!$A:$C,2,0),"")</f>
        <v/>
      </c>
      <c r="E299" s="15" t="str">
        <f>IFERROR(VLOOKUP($C299,'Retorno dividendos 2018-2023 an'!$A:$C,3,0),"")</f>
        <v/>
      </c>
      <c r="G299" s="16" t="str">
        <f t="shared" si="5"/>
        <v/>
      </c>
      <c r="H299" s="16"/>
      <c r="I299" s="16"/>
      <c r="J299" s="16"/>
      <c r="K299" s="16"/>
    </row>
    <row r="300" spans="4:11" hidden="1">
      <c r="D300" s="15" t="str">
        <f>IFERROR(VLOOKUP($C300,'Retorno dividendos 2018-2023 an'!$A:$C,2,0),"")</f>
        <v/>
      </c>
      <c r="E300" s="15" t="str">
        <f>IFERROR(VLOOKUP($C300,'Retorno dividendos 2018-2023 an'!$A:$C,3,0),"")</f>
        <v/>
      </c>
      <c r="G300" s="16" t="str">
        <f t="shared" si="5"/>
        <v/>
      </c>
      <c r="H300" s="16"/>
      <c r="I300" s="16"/>
      <c r="J300" s="16"/>
      <c r="K300" s="16"/>
    </row>
    <row r="301" spans="4:11" hidden="1">
      <c r="D301" s="15" t="str">
        <f>IFERROR(VLOOKUP($C301,'Retorno dividendos 2018-2023 an'!$A:$C,2,0),"")</f>
        <v/>
      </c>
      <c r="E301" s="15" t="str">
        <f>IFERROR(VLOOKUP($C301,'Retorno dividendos 2018-2023 an'!$A:$C,3,0),"")</f>
        <v/>
      </c>
      <c r="G301" s="16" t="str">
        <f t="shared" si="5"/>
        <v/>
      </c>
      <c r="H301" s="16"/>
      <c r="I301" s="16"/>
      <c r="J301" s="16"/>
      <c r="K301" s="16"/>
    </row>
    <row r="302" spans="4:11" hidden="1">
      <c r="D302" s="15" t="str">
        <f>IFERROR(VLOOKUP($C302,'Retorno dividendos 2018-2023 an'!$A:$C,2,0),"")</f>
        <v/>
      </c>
      <c r="E302" s="15" t="str">
        <f>IFERROR(VLOOKUP($C302,'Retorno dividendos 2018-2023 an'!$A:$C,3,0),"")</f>
        <v/>
      </c>
      <c r="G302" s="16" t="str">
        <f t="shared" si="5"/>
        <v/>
      </c>
      <c r="H302" s="16"/>
      <c r="I302" s="16"/>
      <c r="J302" s="16"/>
      <c r="K302" s="16"/>
    </row>
    <row r="303" spans="4:11" hidden="1">
      <c r="D303" s="15" t="str">
        <f>IFERROR(VLOOKUP($C303,'Retorno dividendos 2018-2023 an'!$A:$C,2,0),"")</f>
        <v/>
      </c>
      <c r="E303" s="15" t="str">
        <f>IFERROR(VLOOKUP($C303,'Retorno dividendos 2018-2023 an'!$A:$C,3,0),"")</f>
        <v/>
      </c>
      <c r="G303" s="16" t="str">
        <f t="shared" si="5"/>
        <v/>
      </c>
      <c r="H303" s="16"/>
      <c r="I303" s="16"/>
      <c r="J303" s="16"/>
      <c r="K303" s="16"/>
    </row>
    <row r="304" spans="4:11" hidden="1">
      <c r="D304" s="15" t="str">
        <f>IFERROR(VLOOKUP($C304,'Retorno dividendos 2018-2023 an'!$A:$C,2,0),"")</f>
        <v/>
      </c>
      <c r="E304" s="15" t="str">
        <f>IFERROR(VLOOKUP($C304,'Retorno dividendos 2018-2023 an'!$A:$C,3,0),"")</f>
        <v/>
      </c>
      <c r="G304" s="16" t="str">
        <f t="shared" si="5"/>
        <v/>
      </c>
      <c r="H304" s="16"/>
      <c r="I304" s="16"/>
      <c r="J304" s="16"/>
      <c r="K304" s="16"/>
    </row>
    <row r="305" spans="4:11" hidden="1">
      <c r="D305" s="15" t="str">
        <f>IFERROR(VLOOKUP($C305,'Retorno dividendos 2018-2023 an'!$A:$C,2,0),"")</f>
        <v/>
      </c>
      <c r="E305" s="15" t="str">
        <f>IFERROR(VLOOKUP($C305,'Retorno dividendos 2018-2023 an'!$A:$C,3,0),"")</f>
        <v/>
      </c>
      <c r="G305" s="16" t="str">
        <f t="shared" si="5"/>
        <v/>
      </c>
      <c r="H305" s="16"/>
      <c r="I305" s="16"/>
      <c r="J305" s="16"/>
      <c r="K305" s="16"/>
    </row>
    <row r="306" spans="4:11" hidden="1">
      <c r="D306" s="15" t="str">
        <f>IFERROR(VLOOKUP($C306,'Retorno dividendos 2018-2023 an'!$A:$C,2,0),"")</f>
        <v/>
      </c>
      <c r="E306" s="15" t="str">
        <f>IFERROR(VLOOKUP($C306,'Retorno dividendos 2018-2023 an'!$A:$C,3,0),"")</f>
        <v/>
      </c>
      <c r="G306" s="16" t="str">
        <f t="shared" si="5"/>
        <v/>
      </c>
      <c r="H306" s="16"/>
      <c r="I306" s="16"/>
      <c r="J306" s="16"/>
      <c r="K306" s="16"/>
    </row>
    <row r="307" spans="4:11" hidden="1">
      <c r="D307" s="15" t="str">
        <f>IFERROR(VLOOKUP($C307,'Retorno dividendos 2018-2023 an'!$A:$C,2,0),"")</f>
        <v/>
      </c>
      <c r="E307" s="15" t="str">
        <f>IFERROR(VLOOKUP($C307,'Retorno dividendos 2018-2023 an'!$A:$C,3,0),"")</f>
        <v/>
      </c>
      <c r="G307" s="16" t="str">
        <f t="shared" si="5"/>
        <v/>
      </c>
      <c r="H307" s="16"/>
      <c r="I307" s="16"/>
      <c r="J307" s="16"/>
      <c r="K307" s="16"/>
    </row>
    <row r="308" spans="4:11" hidden="1">
      <c r="D308" s="15" t="str">
        <f>IFERROR(VLOOKUP($C308,'Retorno dividendos 2018-2023 an'!$A:$C,2,0),"")</f>
        <v/>
      </c>
      <c r="E308" s="15" t="str">
        <f>IFERROR(VLOOKUP($C308,'Retorno dividendos 2018-2023 an'!$A:$C,3,0),"")</f>
        <v/>
      </c>
      <c r="G308" s="16" t="str">
        <f t="shared" si="5"/>
        <v/>
      </c>
      <c r="H308" s="16"/>
      <c r="I308" s="16"/>
      <c r="J308" s="16"/>
      <c r="K308" s="16"/>
    </row>
    <row r="309" spans="4:11" hidden="1">
      <c r="D309" s="15" t="str">
        <f>IFERROR(VLOOKUP($C309,'Retorno dividendos 2018-2023 an'!$A:$C,2,0),"")</f>
        <v/>
      </c>
      <c r="E309" s="15" t="str">
        <f>IFERROR(VLOOKUP($C309,'Retorno dividendos 2018-2023 an'!$A:$C,3,0),"")</f>
        <v/>
      </c>
      <c r="G309" s="16" t="str">
        <f t="shared" si="5"/>
        <v/>
      </c>
      <c r="H309" s="16"/>
      <c r="I309" s="16"/>
      <c r="J309" s="16"/>
      <c r="K309" s="16"/>
    </row>
    <row r="310" spans="4:11" hidden="1">
      <c r="D310" s="15" t="str">
        <f>IFERROR(VLOOKUP($C310,'Retorno dividendos 2018-2023 an'!$A:$C,2,0),"")</f>
        <v/>
      </c>
      <c r="E310" s="15" t="str">
        <f>IFERROR(VLOOKUP($C310,'Retorno dividendos 2018-2023 an'!$A:$C,3,0),"")</f>
        <v/>
      </c>
      <c r="G310" s="16" t="str">
        <f t="shared" si="5"/>
        <v/>
      </c>
      <c r="H310" s="16"/>
      <c r="I310" s="16"/>
      <c r="J310" s="16"/>
      <c r="K310" s="16"/>
    </row>
    <row r="311" spans="4:11" hidden="1">
      <c r="D311" s="15" t="str">
        <f>IFERROR(VLOOKUP($C311,'Retorno dividendos 2018-2023 an'!$A:$C,2,0),"")</f>
        <v/>
      </c>
      <c r="E311" s="15" t="str">
        <f>IFERROR(VLOOKUP($C311,'Retorno dividendos 2018-2023 an'!$A:$C,3,0),"")</f>
        <v/>
      </c>
      <c r="G311" s="16" t="str">
        <f t="shared" si="5"/>
        <v/>
      </c>
      <c r="H311" s="16"/>
      <c r="I311" s="16"/>
      <c r="J311" s="16"/>
      <c r="K311" s="16"/>
    </row>
    <row r="312" spans="4:11" hidden="1">
      <c r="D312" s="15" t="str">
        <f>IFERROR(VLOOKUP($C312,'Retorno dividendos 2018-2023 an'!$A:$C,2,0),"")</f>
        <v/>
      </c>
      <c r="E312" s="15" t="str">
        <f>IFERROR(VLOOKUP($C312,'Retorno dividendos 2018-2023 an'!$A:$C,3,0),"")</f>
        <v/>
      </c>
      <c r="G312" s="16" t="str">
        <f t="shared" si="5"/>
        <v/>
      </c>
      <c r="H312" s="16"/>
      <c r="I312" s="16"/>
      <c r="J312" s="16"/>
      <c r="K312" s="16"/>
    </row>
    <row r="313" spans="4:11" hidden="1">
      <c r="D313" s="15" t="str">
        <f>IFERROR(VLOOKUP($C313,'Retorno dividendos 2018-2023 an'!$A:$C,2,0),"")</f>
        <v/>
      </c>
      <c r="E313" s="15" t="str">
        <f>IFERROR(VLOOKUP($C313,'Retorno dividendos 2018-2023 an'!$A:$C,3,0),"")</f>
        <v/>
      </c>
      <c r="G313" s="16" t="str">
        <f t="shared" si="5"/>
        <v/>
      </c>
      <c r="H313" s="16"/>
      <c r="I313" s="16"/>
      <c r="J313" s="16"/>
      <c r="K313" s="16"/>
    </row>
    <row r="314" spans="4:11" hidden="1">
      <c r="D314" s="15" t="str">
        <f>IFERROR(VLOOKUP($C314,'Retorno dividendos 2018-2023 an'!$A:$C,2,0),"")</f>
        <v/>
      </c>
      <c r="E314" s="15" t="str">
        <f>IFERROR(VLOOKUP($C314,'Retorno dividendos 2018-2023 an'!$A:$C,3,0),"")</f>
        <v/>
      </c>
      <c r="G314" s="16" t="str">
        <f t="shared" si="5"/>
        <v/>
      </c>
      <c r="H314" s="16"/>
      <c r="I314" s="16"/>
      <c r="J314" s="16"/>
      <c r="K314" s="16"/>
    </row>
    <row r="315" spans="4:11" hidden="1">
      <c r="D315" s="15" t="str">
        <f>IFERROR(VLOOKUP($C315,'Retorno dividendos 2018-2023 an'!$A:$C,2,0),"")</f>
        <v/>
      </c>
      <c r="E315" s="15" t="str">
        <f>IFERROR(VLOOKUP($C315,'Retorno dividendos 2018-2023 an'!$A:$C,3,0),"")</f>
        <v/>
      </c>
      <c r="G315" s="16" t="str">
        <f t="shared" si="5"/>
        <v/>
      </c>
      <c r="H315" s="16"/>
      <c r="I315" s="16"/>
      <c r="J315" s="16"/>
      <c r="K315" s="16"/>
    </row>
    <row r="316" spans="4:11" hidden="1">
      <c r="D316" s="15" t="str">
        <f>IFERROR(VLOOKUP($C316,'Retorno dividendos 2018-2023 an'!$A:$C,2,0),"")</f>
        <v/>
      </c>
      <c r="E316" s="15" t="str">
        <f>IFERROR(VLOOKUP($C316,'Retorno dividendos 2018-2023 an'!$A:$C,3,0),"")</f>
        <v/>
      </c>
      <c r="G316" s="16" t="str">
        <f t="shared" si="5"/>
        <v/>
      </c>
      <c r="H316" s="16"/>
      <c r="I316" s="16"/>
      <c r="J316" s="16"/>
      <c r="K316" s="16"/>
    </row>
    <row r="317" spans="4:11" hidden="1">
      <c r="D317" s="15" t="str">
        <f>IFERROR(VLOOKUP($C317,'Retorno dividendos 2018-2023 an'!$A:$C,2,0),"")</f>
        <v/>
      </c>
      <c r="E317" s="15" t="str">
        <f>IFERROR(VLOOKUP($C317,'Retorno dividendos 2018-2023 an'!$A:$C,3,0),"")</f>
        <v/>
      </c>
      <c r="G317" s="16" t="str">
        <f t="shared" si="5"/>
        <v/>
      </c>
      <c r="H317" s="16"/>
      <c r="I317" s="16"/>
      <c r="J317" s="16"/>
      <c r="K317" s="16"/>
    </row>
    <row r="318" spans="4:11" hidden="1">
      <c r="D318" s="15" t="str">
        <f>IFERROR(VLOOKUP($C318,'Retorno dividendos 2018-2023 an'!$A:$C,2,0),"")</f>
        <v/>
      </c>
      <c r="E318" s="15" t="str">
        <f>IFERROR(VLOOKUP($C318,'Retorno dividendos 2018-2023 an'!$A:$C,3,0),"")</f>
        <v/>
      </c>
      <c r="G318" s="16" t="str">
        <f t="shared" si="5"/>
        <v/>
      </c>
      <c r="H318" s="16"/>
      <c r="I318" s="16"/>
      <c r="J318" s="16"/>
      <c r="K318" s="16"/>
    </row>
    <row r="319" spans="4:11" hidden="1">
      <c r="D319" s="15" t="str">
        <f>IFERROR(VLOOKUP($C319,'Retorno dividendos 2018-2023 an'!$A:$C,2,0),"")</f>
        <v/>
      </c>
      <c r="E319" s="15" t="str">
        <f>IFERROR(VLOOKUP($C319,'Retorno dividendos 2018-2023 an'!$A:$C,3,0),"")</f>
        <v/>
      </c>
      <c r="G319" s="16" t="str">
        <f t="shared" si="5"/>
        <v/>
      </c>
      <c r="H319" s="16"/>
      <c r="I319" s="16"/>
      <c r="J319" s="16"/>
      <c r="K319" s="16"/>
    </row>
    <row r="320" spans="4:11" hidden="1">
      <c r="D320" s="15" t="str">
        <f>IFERROR(VLOOKUP($C320,'Retorno dividendos 2018-2023 an'!$A:$C,2,0),"")</f>
        <v/>
      </c>
      <c r="E320" s="15" t="str">
        <f>IFERROR(VLOOKUP($C320,'Retorno dividendos 2018-2023 an'!$A:$C,3,0),"")</f>
        <v/>
      </c>
      <c r="G320" s="16" t="str">
        <f t="shared" si="5"/>
        <v/>
      </c>
      <c r="H320" s="16"/>
      <c r="I320" s="16"/>
      <c r="J320" s="16"/>
      <c r="K320" s="16"/>
    </row>
    <row r="321" spans="4:11" hidden="1">
      <c r="D321" s="15" t="str">
        <f>IFERROR(VLOOKUP($C321,'Retorno dividendos 2018-2023 an'!$A:$C,2,0),"")</f>
        <v/>
      </c>
      <c r="E321" s="15" t="str">
        <f>IFERROR(VLOOKUP($C321,'Retorno dividendos 2018-2023 an'!$A:$C,3,0),"")</f>
        <v/>
      </c>
      <c r="G321" s="16" t="str">
        <f t="shared" si="5"/>
        <v/>
      </c>
      <c r="H321" s="16"/>
      <c r="I321" s="16"/>
      <c r="J321" s="16"/>
      <c r="K321" s="16"/>
    </row>
    <row r="322" spans="4:11" hidden="1">
      <c r="D322" s="15" t="str">
        <f>IFERROR(VLOOKUP($C322,'Retorno dividendos 2018-2023 an'!$A:$C,2,0),"")</f>
        <v/>
      </c>
      <c r="E322" s="15" t="str">
        <f>IFERROR(VLOOKUP($C322,'Retorno dividendos 2018-2023 an'!$A:$C,3,0),"")</f>
        <v/>
      </c>
      <c r="G322" s="16" t="str">
        <f t="shared" si="5"/>
        <v/>
      </c>
      <c r="H322" s="16"/>
      <c r="I322" s="16"/>
      <c r="J322" s="16"/>
      <c r="K322" s="16"/>
    </row>
    <row r="323" spans="4:11" hidden="1">
      <c r="D323" s="15" t="str">
        <f>IFERROR(VLOOKUP($C323,'Retorno dividendos 2018-2023 an'!$A:$C,2,0),"")</f>
        <v/>
      </c>
      <c r="E323" s="15" t="str">
        <f>IFERROR(VLOOKUP($C323,'Retorno dividendos 2018-2023 an'!$A:$C,3,0),"")</f>
        <v/>
      </c>
      <c r="G323" s="16" t="str">
        <f t="shared" si="5"/>
        <v/>
      </c>
      <c r="H323" s="16"/>
      <c r="I323" s="16"/>
      <c r="J323" s="16"/>
      <c r="K323" s="16"/>
    </row>
    <row r="324" spans="4:11" hidden="1">
      <c r="D324" s="15" t="str">
        <f>IFERROR(VLOOKUP($C324,'Retorno dividendos 2018-2023 an'!$A:$C,2,0),"")</f>
        <v/>
      </c>
      <c r="E324" s="15" t="str">
        <f>IFERROR(VLOOKUP($C324,'Retorno dividendos 2018-2023 an'!$A:$C,3,0),"")</f>
        <v/>
      </c>
      <c r="G324" s="16" t="str">
        <f t="shared" si="5"/>
        <v/>
      </c>
      <c r="H324" s="16"/>
      <c r="I324" s="16"/>
      <c r="J324" s="16"/>
      <c r="K324" s="16"/>
    </row>
    <row r="325" spans="4:11" hidden="1">
      <c r="D325" s="15" t="str">
        <f>IFERROR(VLOOKUP($C325,'Retorno dividendos 2018-2023 an'!$A:$C,2,0),"")</f>
        <v/>
      </c>
      <c r="E325" s="15" t="str">
        <f>IFERROR(VLOOKUP($C325,'Retorno dividendos 2018-2023 an'!$A:$C,3,0),"")</f>
        <v/>
      </c>
      <c r="G325" s="16" t="str">
        <f t="shared" si="5"/>
        <v/>
      </c>
      <c r="H325" s="16"/>
      <c r="I325" s="16"/>
      <c r="J325" s="16"/>
      <c r="K325" s="16"/>
    </row>
    <row r="326" spans="4:11" hidden="1">
      <c r="D326" s="15" t="str">
        <f>IFERROR(VLOOKUP($C326,'Retorno dividendos 2018-2023 an'!$A:$C,2,0),"")</f>
        <v/>
      </c>
      <c r="E326" s="15" t="str">
        <f>IFERROR(VLOOKUP($C326,'Retorno dividendos 2018-2023 an'!$A:$C,3,0),"")</f>
        <v/>
      </c>
      <c r="G326" s="16" t="str">
        <f t="shared" si="5"/>
        <v/>
      </c>
      <c r="H326" s="16"/>
      <c r="I326" s="16"/>
      <c r="J326" s="16"/>
      <c r="K326" s="16"/>
    </row>
    <row r="327" spans="4:11" hidden="1">
      <c r="D327" s="15" t="str">
        <f>IFERROR(VLOOKUP($C327,'Retorno dividendos 2018-2023 an'!$A:$C,2,0),"")</f>
        <v/>
      </c>
      <c r="E327" s="15" t="str">
        <f>IFERROR(VLOOKUP($C327,'Retorno dividendos 2018-2023 an'!$A:$C,3,0),"")</f>
        <v/>
      </c>
      <c r="G327" s="16" t="str">
        <f t="shared" si="5"/>
        <v/>
      </c>
      <c r="H327" s="16"/>
      <c r="I327" s="16"/>
      <c r="J327" s="16"/>
      <c r="K327" s="16"/>
    </row>
    <row r="328" spans="4:11" hidden="1">
      <c r="D328" s="15" t="str">
        <f>IFERROR(VLOOKUP($C328,'Retorno dividendos 2018-2023 an'!$A:$C,2,0),"")</f>
        <v/>
      </c>
      <c r="E328" s="15" t="str">
        <f>IFERROR(VLOOKUP($C328,'Retorno dividendos 2018-2023 an'!$A:$C,3,0),"")</f>
        <v/>
      </c>
      <c r="G328" s="16" t="str">
        <f t="shared" si="5"/>
        <v/>
      </c>
      <c r="H328" s="16"/>
      <c r="I328" s="16"/>
      <c r="J328" s="16"/>
      <c r="K328" s="16"/>
    </row>
    <row r="329" spans="4:11" hidden="1">
      <c r="D329" s="15" t="str">
        <f>IFERROR(VLOOKUP($C329,'Retorno dividendos 2018-2023 an'!$A:$C,2,0),"")</f>
        <v/>
      </c>
      <c r="E329" s="15" t="str">
        <f>IFERROR(VLOOKUP($C329,'Retorno dividendos 2018-2023 an'!$A:$C,3,0),"")</f>
        <v/>
      </c>
      <c r="G329" s="16" t="str">
        <f t="shared" si="5"/>
        <v/>
      </c>
      <c r="H329" s="16"/>
      <c r="I329" s="16"/>
      <c r="J329" s="16"/>
      <c r="K329" s="16"/>
    </row>
    <row r="330" spans="4:11" hidden="1">
      <c r="D330" s="15" t="str">
        <f>IFERROR(VLOOKUP($C330,'Retorno dividendos 2018-2023 an'!$A:$C,2,0),"")</f>
        <v/>
      </c>
      <c r="E330" s="15" t="str">
        <f>IFERROR(VLOOKUP($C330,'Retorno dividendos 2018-2023 an'!$A:$C,3,0),"")</f>
        <v/>
      </c>
      <c r="G330" s="16" t="str">
        <f t="shared" si="5"/>
        <v/>
      </c>
      <c r="H330" s="16"/>
      <c r="I330" s="16"/>
      <c r="J330" s="16"/>
      <c r="K330" s="16"/>
    </row>
    <row r="331" spans="4:11" hidden="1">
      <c r="D331" s="15" t="str">
        <f>IFERROR(VLOOKUP($C331,'Retorno dividendos 2018-2023 an'!$A:$C,2,0),"")</f>
        <v/>
      </c>
      <c r="E331" s="15" t="str">
        <f>IFERROR(VLOOKUP($C331,'Retorno dividendos 2018-2023 an'!$A:$C,3,0),"")</f>
        <v/>
      </c>
      <c r="G331" s="16" t="str">
        <f t="shared" si="5"/>
        <v/>
      </c>
      <c r="H331" s="16"/>
      <c r="I331" s="16"/>
      <c r="J331" s="16"/>
      <c r="K331" s="16"/>
    </row>
    <row r="332" spans="4:11" hidden="1">
      <c r="D332" s="15" t="str">
        <f>IFERROR(VLOOKUP($C332,'Retorno dividendos 2018-2023 an'!$A:$C,2,0),"")</f>
        <v/>
      </c>
      <c r="E332" s="15" t="str">
        <f>IFERROR(VLOOKUP($C332,'Retorno dividendos 2018-2023 an'!$A:$C,3,0),"")</f>
        <v/>
      </c>
      <c r="G332" s="16" t="str">
        <f t="shared" si="5"/>
        <v/>
      </c>
      <c r="H332" s="16"/>
      <c r="I332" s="16"/>
      <c r="J332" s="16"/>
      <c r="K332" s="16"/>
    </row>
    <row r="333" spans="4:11" hidden="1">
      <c r="D333" s="15" t="str">
        <f>IFERROR(VLOOKUP($C333,'Retorno dividendos 2018-2023 an'!$A:$C,2,0),"")</f>
        <v/>
      </c>
      <c r="E333" s="15" t="str">
        <f>IFERROR(VLOOKUP($C333,'Retorno dividendos 2018-2023 an'!$A:$C,3,0),"")</f>
        <v/>
      </c>
      <c r="G333" s="16" t="str">
        <f t="shared" si="5"/>
        <v/>
      </c>
      <c r="H333" s="16"/>
      <c r="I333" s="16"/>
      <c r="J333" s="16"/>
      <c r="K333" s="16"/>
    </row>
    <row r="334" spans="4:11" hidden="1">
      <c r="D334" s="15" t="str">
        <f>IFERROR(VLOOKUP($C334,'Retorno dividendos 2018-2023 an'!$A:$C,2,0),"")</f>
        <v/>
      </c>
      <c r="E334" s="15" t="str">
        <f>IFERROR(VLOOKUP($C334,'Retorno dividendos 2018-2023 an'!$A:$C,3,0),"")</f>
        <v/>
      </c>
      <c r="G334" s="16" t="str">
        <f t="shared" si="5"/>
        <v/>
      </c>
      <c r="H334" s="16"/>
      <c r="I334" s="16"/>
      <c r="J334" s="16"/>
      <c r="K334" s="16"/>
    </row>
    <row r="335" spans="4:11" hidden="1">
      <c r="D335" s="15" t="str">
        <f>IFERROR(VLOOKUP($C335,'Retorno dividendos 2018-2023 an'!$A:$C,2,0),"")</f>
        <v/>
      </c>
      <c r="E335" s="15" t="str">
        <f>IFERROR(VLOOKUP($C335,'Retorno dividendos 2018-2023 an'!$A:$C,3,0),"")</f>
        <v/>
      </c>
      <c r="G335" s="16" t="str">
        <f t="shared" si="5"/>
        <v/>
      </c>
      <c r="H335" s="16"/>
      <c r="I335" s="16"/>
      <c r="J335" s="16"/>
      <c r="K335" s="16"/>
    </row>
    <row r="336" spans="4:11" hidden="1">
      <c r="D336" s="15" t="str">
        <f>IFERROR(VLOOKUP($C336,'Retorno dividendos 2018-2023 an'!$A:$C,2,0),"")</f>
        <v/>
      </c>
      <c r="E336" s="15" t="str">
        <f>IFERROR(VLOOKUP($C336,'Retorno dividendos 2018-2023 an'!$A:$C,3,0),"")</f>
        <v/>
      </c>
      <c r="G336" s="16" t="str">
        <f t="shared" si="5"/>
        <v/>
      </c>
      <c r="H336" s="16"/>
      <c r="I336" s="16"/>
      <c r="J336" s="16"/>
      <c r="K336" s="16"/>
    </row>
    <row r="337" spans="4:11" hidden="1">
      <c r="D337" s="15" t="str">
        <f>IFERROR(VLOOKUP($C337,'Retorno dividendos 2018-2023 an'!$A:$C,2,0),"")</f>
        <v/>
      </c>
      <c r="E337" s="15" t="str">
        <f>IFERROR(VLOOKUP($C337,'Retorno dividendos 2018-2023 an'!$A:$C,3,0),"")</f>
        <v/>
      </c>
      <c r="G337" s="16" t="str">
        <f t="shared" si="5"/>
        <v/>
      </c>
      <c r="H337" s="16"/>
      <c r="I337" s="16"/>
      <c r="J337" s="16"/>
      <c r="K337" s="16"/>
    </row>
    <row r="338" spans="4:11" hidden="1">
      <c r="D338" s="15" t="str">
        <f>IFERROR(VLOOKUP($C338,'Retorno dividendos 2018-2023 an'!$A:$C,2,0),"")</f>
        <v/>
      </c>
      <c r="E338" s="15" t="str">
        <f>IFERROR(VLOOKUP($C338,'Retorno dividendos 2018-2023 an'!$A:$C,3,0),"")</f>
        <v/>
      </c>
      <c r="G338" s="16" t="str">
        <f t="shared" si="5"/>
        <v/>
      </c>
      <c r="H338" s="16"/>
      <c r="I338" s="16"/>
      <c r="J338" s="16"/>
      <c r="K338" s="16"/>
    </row>
    <row r="339" spans="4:11" hidden="1">
      <c r="D339" s="15" t="str">
        <f>IFERROR(VLOOKUP($C339,'Retorno dividendos 2018-2023 an'!$A:$C,2,0),"")</f>
        <v/>
      </c>
      <c r="E339" s="15" t="str">
        <f>IFERROR(VLOOKUP($C339,'Retorno dividendos 2018-2023 an'!$A:$C,3,0),"")</f>
        <v/>
      </c>
      <c r="G339" s="16" t="str">
        <f t="shared" si="5"/>
        <v/>
      </c>
      <c r="H339" s="16"/>
      <c r="I339" s="16"/>
      <c r="J339" s="16"/>
      <c r="K339" s="16"/>
    </row>
    <row r="340" spans="4:11" hidden="1">
      <c r="D340" s="15" t="str">
        <f>IFERROR(VLOOKUP($C340,'Retorno dividendos 2018-2023 an'!$A:$C,2,0),"")</f>
        <v/>
      </c>
      <c r="E340" s="15" t="str">
        <f>IFERROR(VLOOKUP($C340,'Retorno dividendos 2018-2023 an'!$A:$C,3,0),"")</f>
        <v/>
      </c>
      <c r="G340" s="16" t="str">
        <f t="shared" si="5"/>
        <v/>
      </c>
      <c r="H340" s="16"/>
      <c r="I340" s="16"/>
      <c r="J340" s="16"/>
      <c r="K340" s="16"/>
    </row>
    <row r="341" spans="4:11" hidden="1">
      <c r="D341" s="15" t="str">
        <f>IFERROR(VLOOKUP($C341,'Retorno dividendos 2018-2023 an'!$A:$C,2,0),"")</f>
        <v/>
      </c>
      <c r="E341" s="15" t="str">
        <f>IFERROR(VLOOKUP($C341,'Retorno dividendos 2018-2023 an'!$A:$C,3,0),"")</f>
        <v/>
      </c>
      <c r="G341" s="16" t="str">
        <f t="shared" si="5"/>
        <v/>
      </c>
      <c r="H341" s="16"/>
      <c r="I341" s="16"/>
      <c r="J341" s="16"/>
      <c r="K341" s="16"/>
    </row>
    <row r="342" spans="4:11" hidden="1">
      <c r="D342" s="15" t="str">
        <f>IFERROR(VLOOKUP($C342,'Retorno dividendos 2018-2023 an'!$A:$C,2,0),"")</f>
        <v/>
      </c>
      <c r="E342" s="15" t="str">
        <f>IFERROR(VLOOKUP($C342,'Retorno dividendos 2018-2023 an'!$A:$C,3,0),"")</f>
        <v/>
      </c>
      <c r="G342" s="16" t="str">
        <f t="shared" si="5"/>
        <v/>
      </c>
      <c r="H342" s="16"/>
      <c r="I342" s="16"/>
      <c r="J342" s="16"/>
      <c r="K342" s="16"/>
    </row>
    <row r="343" spans="4:11" hidden="1">
      <c r="D343" s="15" t="str">
        <f>IFERROR(VLOOKUP($C343,'Retorno dividendos 2018-2023 an'!$A:$C,2,0),"")</f>
        <v/>
      </c>
      <c r="E343" s="15" t="str">
        <f>IFERROR(VLOOKUP($C343,'Retorno dividendos 2018-2023 an'!$A:$C,3,0),"")</f>
        <v/>
      </c>
      <c r="G343" s="16" t="str">
        <f t="shared" si="5"/>
        <v/>
      </c>
      <c r="H343" s="16"/>
      <c r="I343" s="16"/>
      <c r="J343" s="16"/>
      <c r="K343" s="16"/>
    </row>
    <row r="344" spans="4:11" hidden="1">
      <c r="D344" s="15" t="str">
        <f>IFERROR(VLOOKUP($C344,'Retorno dividendos 2018-2023 an'!$A:$C,2,0),"")</f>
        <v/>
      </c>
      <c r="E344" s="15" t="str">
        <f>IFERROR(VLOOKUP($C344,'Retorno dividendos 2018-2023 an'!$A:$C,3,0),"")</f>
        <v/>
      </c>
      <c r="G344" s="16" t="str">
        <f t="shared" si="5"/>
        <v/>
      </c>
      <c r="H344" s="16"/>
      <c r="I344" s="16"/>
      <c r="J344" s="16"/>
      <c r="K344" s="16"/>
    </row>
    <row r="345" spans="4:11" hidden="1">
      <c r="D345" s="15" t="str">
        <f>IFERROR(VLOOKUP($C345,'Retorno dividendos 2018-2023 an'!$A:$C,2,0),"")</f>
        <v/>
      </c>
      <c r="E345" s="15" t="str">
        <f>IFERROR(VLOOKUP($C345,'Retorno dividendos 2018-2023 an'!$A:$C,3,0),"")</f>
        <v/>
      </c>
      <c r="G345" s="16" t="str">
        <f t="shared" si="5"/>
        <v/>
      </c>
      <c r="H345" s="16"/>
      <c r="I345" s="16"/>
      <c r="J345" s="16"/>
      <c r="K345" s="16"/>
    </row>
    <row r="346" spans="4:11" hidden="1">
      <c r="D346" s="15" t="str">
        <f>IFERROR(VLOOKUP($C346,'Retorno dividendos 2018-2023 an'!$A:$C,2,0),"")</f>
        <v/>
      </c>
      <c r="E346" s="15" t="str">
        <f>IFERROR(VLOOKUP($C346,'Retorno dividendos 2018-2023 an'!$A:$C,3,0),"")</f>
        <v/>
      </c>
      <c r="G346" s="16" t="str">
        <f t="shared" si="5"/>
        <v/>
      </c>
      <c r="H346" s="16"/>
      <c r="I346" s="16"/>
      <c r="J346" s="16"/>
      <c r="K346" s="16"/>
    </row>
    <row r="347" spans="4:11" hidden="1">
      <c r="D347" s="15" t="str">
        <f>IFERROR(VLOOKUP($C347,'Retorno dividendos 2018-2023 an'!$A:$C,2,0),"")</f>
        <v/>
      </c>
      <c r="E347" s="15" t="str">
        <f>IFERROR(VLOOKUP($C347,'Retorno dividendos 2018-2023 an'!$A:$C,3,0),"")</f>
        <v/>
      </c>
      <c r="G347" s="16" t="str">
        <f t="shared" si="5"/>
        <v/>
      </c>
      <c r="H347" s="16"/>
      <c r="I347" s="16"/>
      <c r="J347" s="16"/>
      <c r="K347" s="16"/>
    </row>
    <row r="348" spans="4:11" hidden="1">
      <c r="D348" s="15" t="str">
        <f>IFERROR(VLOOKUP($C348,'Retorno dividendos 2018-2023 an'!$A:$C,2,0),"")</f>
        <v/>
      </c>
      <c r="E348" s="15" t="str">
        <f>IFERROR(VLOOKUP($C348,'Retorno dividendos 2018-2023 an'!$A:$C,3,0),"")</f>
        <v/>
      </c>
      <c r="G348" s="16" t="str">
        <f t="shared" ref="G348:G363" si="6">IF(F348="","",$E$7*F348)</f>
        <v/>
      </c>
      <c r="H348" s="16"/>
      <c r="I348" s="16"/>
      <c r="J348" s="16"/>
      <c r="K348" s="16"/>
    </row>
    <row r="349" spans="4:11" hidden="1">
      <c r="D349" s="15" t="str">
        <f>IFERROR(VLOOKUP($C349,'Retorno dividendos 2018-2023 an'!$A:$C,2,0),"")</f>
        <v/>
      </c>
      <c r="E349" s="15" t="str">
        <f>IFERROR(VLOOKUP($C349,'Retorno dividendos 2018-2023 an'!$A:$C,3,0),"")</f>
        <v/>
      </c>
      <c r="G349" s="16" t="str">
        <f t="shared" si="6"/>
        <v/>
      </c>
      <c r="H349" s="16"/>
      <c r="I349" s="16"/>
      <c r="J349" s="16"/>
      <c r="K349" s="16"/>
    </row>
    <row r="350" spans="4:11" hidden="1">
      <c r="D350" s="15" t="str">
        <f>IFERROR(VLOOKUP($C350,'Retorno dividendos 2018-2023 an'!$A:$C,2,0),"")</f>
        <v/>
      </c>
      <c r="E350" s="15" t="str">
        <f>IFERROR(VLOOKUP($C350,'Retorno dividendos 2018-2023 an'!$A:$C,3,0),"")</f>
        <v/>
      </c>
      <c r="G350" s="16" t="str">
        <f t="shared" si="6"/>
        <v/>
      </c>
      <c r="H350" s="16"/>
      <c r="I350" s="16"/>
      <c r="J350" s="16"/>
      <c r="K350" s="16"/>
    </row>
    <row r="351" spans="4:11" hidden="1">
      <c r="D351" s="15" t="str">
        <f>IFERROR(VLOOKUP($C351,'Retorno dividendos 2018-2023 an'!$A:$C,2,0),"")</f>
        <v/>
      </c>
      <c r="E351" s="15" t="str">
        <f>IFERROR(VLOOKUP($C351,'Retorno dividendos 2018-2023 an'!$A:$C,3,0),"")</f>
        <v/>
      </c>
      <c r="G351" s="16" t="str">
        <f t="shared" si="6"/>
        <v/>
      </c>
      <c r="H351" s="16"/>
      <c r="I351" s="16"/>
      <c r="J351" s="16"/>
      <c r="K351" s="16"/>
    </row>
    <row r="352" spans="4:11" hidden="1">
      <c r="D352" s="15" t="str">
        <f>IFERROR(VLOOKUP($C352,'Retorno dividendos 2018-2023 an'!$A:$C,2,0),"")</f>
        <v/>
      </c>
      <c r="E352" s="15" t="str">
        <f>IFERROR(VLOOKUP($C352,'Retorno dividendos 2018-2023 an'!$A:$C,3,0),"")</f>
        <v/>
      </c>
      <c r="G352" s="16" t="str">
        <f t="shared" si="6"/>
        <v/>
      </c>
      <c r="H352" s="16"/>
      <c r="I352" s="16"/>
      <c r="J352" s="16"/>
      <c r="K352" s="16"/>
    </row>
    <row r="353" spans="4:11" hidden="1">
      <c r="D353" s="15" t="str">
        <f>IFERROR(VLOOKUP($C353,'Retorno dividendos 2018-2023 an'!$A:$C,2,0),"")</f>
        <v/>
      </c>
      <c r="E353" s="15" t="str">
        <f>IFERROR(VLOOKUP($C353,'Retorno dividendos 2018-2023 an'!$A:$C,3,0),"")</f>
        <v/>
      </c>
      <c r="G353" s="16" t="str">
        <f t="shared" si="6"/>
        <v/>
      </c>
      <c r="H353" s="16"/>
      <c r="I353" s="16"/>
      <c r="J353" s="16"/>
      <c r="K353" s="16"/>
    </row>
    <row r="354" spans="4:11" hidden="1">
      <c r="D354" s="15" t="str">
        <f>IFERROR(VLOOKUP($C354,'Retorno dividendos 2018-2023 an'!$A:$C,2,0),"")</f>
        <v/>
      </c>
      <c r="E354" s="15" t="str">
        <f>IFERROR(VLOOKUP($C354,'Retorno dividendos 2018-2023 an'!$A:$C,3,0),"")</f>
        <v/>
      </c>
      <c r="G354" s="16" t="str">
        <f t="shared" si="6"/>
        <v/>
      </c>
      <c r="H354" s="16"/>
      <c r="I354" s="16"/>
      <c r="J354" s="16"/>
      <c r="K354" s="16"/>
    </row>
    <row r="355" spans="4:11" hidden="1">
      <c r="D355" s="15" t="str">
        <f>IFERROR(VLOOKUP($C355,'Retorno dividendos 2018-2023 an'!$A:$C,2,0),"")</f>
        <v/>
      </c>
      <c r="E355" s="15" t="str">
        <f>IFERROR(VLOOKUP($C355,'Retorno dividendos 2018-2023 an'!$A:$C,3,0),"")</f>
        <v/>
      </c>
      <c r="G355" s="16" t="str">
        <f t="shared" si="6"/>
        <v/>
      </c>
      <c r="H355" s="16"/>
      <c r="I355" s="16"/>
      <c r="J355" s="16"/>
      <c r="K355" s="16"/>
    </row>
    <row r="356" spans="4:11" hidden="1">
      <c r="D356" s="15" t="str">
        <f>IFERROR(VLOOKUP($C356,'Retorno dividendos 2018-2023 an'!$A:$C,2,0),"")</f>
        <v/>
      </c>
      <c r="E356" s="15" t="str">
        <f>IFERROR(VLOOKUP($C356,'Retorno dividendos 2018-2023 an'!$A:$C,3,0),"")</f>
        <v/>
      </c>
      <c r="G356" s="16" t="str">
        <f t="shared" si="6"/>
        <v/>
      </c>
      <c r="H356" s="16"/>
      <c r="I356" s="16"/>
      <c r="J356" s="16"/>
      <c r="K356" s="16"/>
    </row>
    <row r="357" spans="4:11" hidden="1">
      <c r="D357" s="15" t="str">
        <f>IFERROR(VLOOKUP($C357,'Retorno dividendos 2018-2023 an'!$A:$C,2,0),"")</f>
        <v/>
      </c>
      <c r="E357" s="15" t="str">
        <f>IFERROR(VLOOKUP($C357,'Retorno dividendos 2018-2023 an'!$A:$C,3,0),"")</f>
        <v/>
      </c>
      <c r="G357" s="16" t="str">
        <f t="shared" si="6"/>
        <v/>
      </c>
      <c r="H357" s="16"/>
      <c r="I357" s="16"/>
      <c r="J357" s="16"/>
      <c r="K357" s="16"/>
    </row>
    <row r="358" spans="4:11" hidden="1">
      <c r="D358" s="15" t="str">
        <f>IFERROR(VLOOKUP($C358,'Retorno dividendos 2018-2023 an'!$A:$C,2,0),"")</f>
        <v/>
      </c>
      <c r="E358" s="15" t="str">
        <f>IFERROR(VLOOKUP($C358,'Retorno dividendos 2018-2023 an'!$A:$C,3,0),"")</f>
        <v/>
      </c>
      <c r="G358" s="16" t="str">
        <f t="shared" si="6"/>
        <v/>
      </c>
      <c r="H358" s="16"/>
      <c r="I358" s="16"/>
      <c r="J358" s="16"/>
      <c r="K358" s="16"/>
    </row>
    <row r="359" spans="4:11" hidden="1">
      <c r="D359" s="15" t="str">
        <f>IFERROR(VLOOKUP($C359,'Retorno dividendos 2018-2023 an'!$A:$C,2,0),"")</f>
        <v/>
      </c>
      <c r="E359" s="15" t="str">
        <f>IFERROR(VLOOKUP($C359,'Retorno dividendos 2018-2023 an'!$A:$C,3,0),"")</f>
        <v/>
      </c>
      <c r="G359" s="16" t="str">
        <f t="shared" si="6"/>
        <v/>
      </c>
      <c r="H359" s="16"/>
      <c r="I359" s="16"/>
      <c r="J359" s="16"/>
      <c r="K359" s="16"/>
    </row>
    <row r="360" spans="4:11" hidden="1">
      <c r="D360" s="15" t="str">
        <f>IFERROR(VLOOKUP($C360,'Retorno dividendos 2018-2023 an'!$A:$C,2,0),"")</f>
        <v/>
      </c>
      <c r="E360" s="15" t="str">
        <f>IFERROR(VLOOKUP($C360,'Retorno dividendos 2018-2023 an'!$A:$C,3,0),"")</f>
        <v/>
      </c>
      <c r="G360" s="16" t="str">
        <f t="shared" si="6"/>
        <v/>
      </c>
      <c r="H360" s="16"/>
      <c r="I360" s="16"/>
      <c r="J360" s="16"/>
      <c r="K360" s="16"/>
    </row>
    <row r="361" spans="4:11" hidden="1">
      <c r="D361" s="15" t="str">
        <f>IFERROR(VLOOKUP($C361,'Retorno dividendos 2018-2023 an'!$A:$C,2,0),"")</f>
        <v/>
      </c>
      <c r="E361" s="15" t="str">
        <f>IFERROR(VLOOKUP($C361,'Retorno dividendos 2018-2023 an'!$A:$C,3,0),"")</f>
        <v/>
      </c>
      <c r="G361" s="16" t="str">
        <f t="shared" si="6"/>
        <v/>
      </c>
      <c r="H361" s="16"/>
      <c r="I361" s="16"/>
      <c r="J361" s="16"/>
      <c r="K361" s="16"/>
    </row>
    <row r="362" spans="4:11" hidden="1">
      <c r="D362" s="15" t="str">
        <f>IFERROR(VLOOKUP($C362,'Retorno dividendos 2018-2023 an'!$A:$C,2,0),"")</f>
        <v/>
      </c>
      <c r="E362" s="15" t="str">
        <f>IFERROR(VLOOKUP($C362,'Retorno dividendos 2018-2023 an'!$A:$C,3,0),"")</f>
        <v/>
      </c>
      <c r="G362" s="16" t="str">
        <f t="shared" si="6"/>
        <v/>
      </c>
      <c r="H362" s="16"/>
      <c r="I362" s="16"/>
      <c r="J362" s="16"/>
      <c r="K362" s="16"/>
    </row>
    <row r="363" spans="4:11" hidden="1">
      <c r="D363" s="15" t="str">
        <f>IFERROR(VLOOKUP($C363,'Retorno dividendos 2018-2023 an'!$A:$C,2,0),"")</f>
        <v/>
      </c>
      <c r="E363" s="15" t="str">
        <f>IFERROR(VLOOKUP($C363,'Retorno dividendos 2018-2023 an'!$A:$C,3,0),"")</f>
        <v/>
      </c>
      <c r="G363" s="16" t="str">
        <f t="shared" si="6"/>
        <v/>
      </c>
      <c r="H363" s="16"/>
      <c r="I363" s="16"/>
      <c r="J363" s="16"/>
      <c r="K363" s="16"/>
    </row>
    <row r="364" spans="4:11" hidden="1">
      <c r="H364" s="16"/>
      <c r="I364" s="16"/>
      <c r="J364" s="16"/>
      <c r="K364" s="16"/>
    </row>
    <row r="365" spans="4:11" hidden="1">
      <c r="H365" s="16"/>
      <c r="I365" s="16"/>
      <c r="J365" s="16"/>
      <c r="K365" s="16"/>
    </row>
    <row r="366" spans="4:11" hidden="1">
      <c r="H366" s="16"/>
      <c r="I366" s="16"/>
      <c r="J366" s="16"/>
      <c r="K366" s="16"/>
    </row>
    <row r="367" spans="4:11" hidden="1">
      <c r="H367" s="16"/>
      <c r="I367" s="16"/>
      <c r="J367" s="16"/>
      <c r="K367" s="16"/>
    </row>
    <row r="368" spans="4:11" hidden="1">
      <c r="H368" s="16"/>
      <c r="I368" s="16"/>
      <c r="J368" s="16"/>
      <c r="K368" s="16"/>
    </row>
  </sheetData>
  <sheetProtection formatCells="0" formatColumns="0" formatRows="0" insertColumns="0" insertRows="0" deleteColumns="0" deleteRows="0"/>
  <mergeCells count="4">
    <mergeCell ref="C6:D6"/>
    <mergeCell ref="C5:E5"/>
    <mergeCell ref="C7:D7"/>
    <mergeCell ref="C8:D8"/>
  </mergeCells>
  <phoneticPr fontId="3" type="noConversion"/>
  <dataValidations count="1">
    <dataValidation allowBlank="1" showInputMessage="1" showErrorMessage="1" error="&quot;Selecione Sim ou Não&quot;" sqref="E8" xr:uid="{00000000-0002-0000-0400-000001000000}"/>
  </dataValidations>
  <pageMargins left="0.7" right="0.7" top="0.75" bottom="0.75" header="0.3" footer="0.3"/>
  <pageSetup paperSize="9" orientation="portrait" r:id="rId1"/>
  <headerFooter>
    <oddFooter>&amp;R_x000D_&amp;1#&amp;"Calibri"&amp;10&amp;K008000 [ CLASSIFICAÇÃO: PÚBLICA ]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E55C08B-FD5F-494B-BA66-DD2E63A327BA}">
          <x14:formula1>
            <xm:f>auxiliar!$D$3:$D$15</xm:f>
          </x14:formula1>
          <xm:sqref>E12:E27</xm:sqref>
        </x14:dataValidation>
        <x14:dataValidation type="list" allowBlank="1" showInputMessage="1" showErrorMessage="1" xr:uid="{567AE08D-BA66-4D69-B3AE-AAD2F378F540}">
          <x14:formula1>
            <xm:f>'Retorno dividendos 2018-2023 an'!$A$2:$A$2</xm:f>
          </x14:formula1>
          <xm:sqref>C27</xm:sqref>
        </x14:dataValidation>
        <x14:dataValidation type="list" allowBlank="1" showInputMessage="1" showErrorMessage="1" xr:uid="{26DD430A-1621-45BA-AB3E-1EDE13310989}">
          <x14:formula1>
            <xm:f>'Retorno dividendos 2018-2023 an'!$A$2:$A$500</xm:f>
          </x14:formula1>
          <xm:sqref>C12:C26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B1:AE482"/>
  <sheetViews>
    <sheetView showGridLines="0" tabSelected="1" zoomScaleNormal="100" workbookViewId="0">
      <selection activeCell="F18" sqref="F18"/>
    </sheetView>
  </sheetViews>
  <sheetFormatPr defaultColWidth="8.5703125" defaultRowHeight="13.15"/>
  <cols>
    <col min="1" max="1" width="1" style="31" customWidth="1"/>
    <col min="2" max="2" width="9.140625" style="30" customWidth="1"/>
    <col min="3" max="3" width="14.42578125" style="30" bestFit="1" customWidth="1"/>
    <col min="4" max="4" width="24.42578125" style="30" customWidth="1"/>
    <col min="5" max="5" width="40.42578125" style="30" customWidth="1"/>
    <col min="6" max="6" width="26.42578125" style="31" bestFit="1" customWidth="1"/>
    <col min="7" max="7" width="2" style="31" customWidth="1"/>
    <col min="8" max="8" width="21" style="31" bestFit="1" customWidth="1"/>
    <col min="9" max="9" width="14.42578125" style="31" bestFit="1" customWidth="1"/>
    <col min="10" max="17" width="8.5703125" style="31"/>
    <col min="18" max="18" width="10.42578125" style="31" bestFit="1" customWidth="1"/>
    <col min="19" max="19" width="9.140625" style="31" customWidth="1"/>
    <col min="20" max="20" width="14.42578125" style="31" customWidth="1"/>
    <col min="21" max="21" width="13.42578125" style="31" customWidth="1"/>
    <col min="22" max="26" width="9.140625" style="31" customWidth="1"/>
    <col min="27" max="28" width="9.140625" style="32" customWidth="1"/>
    <col min="29" max="30" width="9.140625" style="31" customWidth="1"/>
    <col min="31" max="31" width="12.140625" style="31" bestFit="1" customWidth="1"/>
    <col min="32" max="16384" width="8.5703125" style="31"/>
  </cols>
  <sheetData>
    <row r="1" spans="2:31" ht="15" customHeight="1">
      <c r="S1" s="32" t="s">
        <v>543</v>
      </c>
      <c r="T1" s="32" t="s">
        <v>544</v>
      </c>
      <c r="U1" s="32" t="s">
        <v>545</v>
      </c>
      <c r="V1" s="32"/>
      <c r="W1" s="32"/>
      <c r="AA1" s="32" t="s">
        <v>546</v>
      </c>
      <c r="AB1" s="32">
        <f ca="1">MONTH(TODAY())</f>
        <v>6</v>
      </c>
    </row>
    <row r="2" spans="2:31" ht="15" customHeight="1">
      <c r="J2" s="33"/>
      <c r="R2" s="30"/>
      <c r="S2" s="32">
        <f ca="1">AB5</f>
        <v>2025</v>
      </c>
      <c r="T2" s="34"/>
      <c r="U2" s="34">
        <f ca="1">T2*((AB3/12) * (12-AB1+1))</f>
        <v>0</v>
      </c>
      <c r="V2" s="32"/>
      <c r="W2" s="32"/>
    </row>
    <row r="3" spans="2:31" ht="15" customHeight="1">
      <c r="J3" s="33"/>
      <c r="S3" s="32" t="str">
        <f ca="1">IFERROR(IF(S2=$AB$6,"",S2+1),"")</f>
        <v/>
      </c>
      <c r="T3" s="34" t="str">
        <f ca="1">IF(S3="","",T2+'Monte uma carteira de FIIs'!#REF!*12)</f>
        <v/>
      </c>
      <c r="U3" s="34" t="str">
        <f ca="1">IFERROR(T3*$AB$3,"")</f>
        <v/>
      </c>
      <c r="V3" s="32"/>
      <c r="W3" s="32"/>
      <c r="AA3" s="32" t="s">
        <v>547</v>
      </c>
      <c r="AB3" s="35">
        <f>SUM(AB9:AB23)</f>
        <v>12.39692495289</v>
      </c>
    </row>
    <row r="4" spans="2:31" ht="15" customHeight="1">
      <c r="S4" s="32" t="str">
        <f t="shared" ref="S4:S49" ca="1" si="0">IFERROR(IF(S3=$AB$6,"",S3+1),"")</f>
        <v/>
      </c>
      <c r="T4" s="34" t="str">
        <f ca="1">IF(S4="","",T3+'Monte uma carteira de FIIs'!#REF!*12)</f>
        <v/>
      </c>
      <c r="U4" s="34" t="str">
        <f t="shared" ref="U4:U49" ca="1" si="1">IFERROR(T4*$AB$3,"")</f>
        <v/>
      </c>
      <c r="V4" s="32"/>
      <c r="W4" s="32"/>
      <c r="AE4" s="30"/>
    </row>
    <row r="5" spans="2:31" ht="30" customHeight="1">
      <c r="B5" s="93" t="s">
        <v>548</v>
      </c>
      <c r="C5" s="94"/>
      <c r="D5" s="94"/>
      <c r="E5" s="95"/>
      <c r="F5" s="36">
        <f>SUM(C19:C33)</f>
        <v>100000</v>
      </c>
      <c r="S5" s="32" t="str">
        <f t="shared" ca="1" si="0"/>
        <v/>
      </c>
      <c r="T5" s="34" t="str">
        <f ca="1">IF(S5="","",T4+'Monte uma carteira de FIIs'!#REF!*12)</f>
        <v/>
      </c>
      <c r="U5" s="34" t="str">
        <f t="shared" ca="1" si="1"/>
        <v/>
      </c>
      <c r="V5" s="32"/>
      <c r="W5" s="32"/>
      <c r="AA5" s="32" t="s">
        <v>549</v>
      </c>
      <c r="AB5" s="32">
        <f ca="1">YEAR(TODAY())</f>
        <v>2025</v>
      </c>
    </row>
    <row r="6" spans="2:31" ht="30" customHeight="1">
      <c r="B6" s="96" t="s">
        <v>550</v>
      </c>
      <c r="C6" s="97"/>
      <c r="D6" s="97"/>
      <c r="E6" s="98"/>
      <c r="F6" s="36">
        <f>SUM(D19:D33)</f>
        <v>14853.515841850001</v>
      </c>
      <c r="S6" s="32" t="str">
        <f t="shared" ca="1" si="0"/>
        <v/>
      </c>
      <c r="T6" s="34" t="str">
        <f ca="1">IF(S6="","",T5+'Monte uma carteira de FIIs'!#REF!*12)</f>
        <v/>
      </c>
      <c r="U6" s="34" t="str">
        <f t="shared" ca="1" si="1"/>
        <v/>
      </c>
      <c r="V6" s="32"/>
      <c r="W6" s="32"/>
      <c r="AA6" s="32" t="s">
        <v>551</v>
      </c>
      <c r="AB6" s="37" t="e">
        <f ca="1">AB5+'Monte uma carteira de FIIs'!#REF!</f>
        <v>#REF!</v>
      </c>
    </row>
    <row r="7" spans="2:31" ht="30" customHeight="1">
      <c r="B7" s="93" t="s">
        <v>552</v>
      </c>
      <c r="C7" s="94"/>
      <c r="D7" s="94"/>
      <c r="E7" s="95"/>
      <c r="F7" s="38">
        <f>F6/F5</f>
        <v>0.14853515841850001</v>
      </c>
      <c r="S7" s="32" t="str">
        <f t="shared" ca="1" si="0"/>
        <v/>
      </c>
      <c r="T7" s="34" t="str">
        <f ca="1">IF(S7="","",T6+'Monte uma carteira de FIIs'!#REF!*12)</f>
        <v/>
      </c>
      <c r="U7" s="34" t="str">
        <f t="shared" ca="1" si="1"/>
        <v/>
      </c>
      <c r="V7" s="32"/>
      <c r="W7" s="32"/>
    </row>
    <row r="8" spans="2:31" ht="30" customHeight="1">
      <c r="B8" s="93" t="s">
        <v>553</v>
      </c>
      <c r="C8" s="94"/>
      <c r="D8" s="94"/>
      <c r="E8" s="95"/>
      <c r="F8" s="39">
        <f>12000/F7</f>
        <v>80788.953455651368</v>
      </c>
      <c r="S8" s="32" t="str">
        <f t="shared" ca="1" si="0"/>
        <v/>
      </c>
      <c r="T8" s="34" t="str">
        <f ca="1">IF(S8="","",T7+'Monte uma carteira de FIIs'!#REF!*12)</f>
        <v/>
      </c>
      <c r="U8" s="34" t="str">
        <f t="shared" ca="1" si="1"/>
        <v/>
      </c>
      <c r="V8" s="32"/>
      <c r="W8" s="32"/>
    </row>
    <row r="9" spans="2:31" ht="30" customHeight="1">
      <c r="B9" s="93" t="str">
        <f>CONCATENATE("Para ter renda de R$ ",'Monte uma carteira de FIIs'!E8," por mês com os dividendos* dessa carteira, você precisaria investir: ")</f>
        <v xml:space="preserve">Para ter renda de R$ 5000 por mês com os dividendos* dessa carteira, você precisaria investir: </v>
      </c>
      <c r="C9" s="94"/>
      <c r="D9" s="94"/>
      <c r="E9" s="95"/>
      <c r="F9" s="39">
        <f>Validação*12/'Confira os resultados'!F7</f>
        <v>403944.76727825683</v>
      </c>
      <c r="S9" s="32" t="str">
        <f t="shared" ca="1" si="0"/>
        <v/>
      </c>
      <c r="T9" s="34" t="str">
        <f ca="1">IF(S9="","",T8+'Monte uma carteira de FIIs'!#REF!*12)</f>
        <v/>
      </c>
      <c r="U9" s="34" t="str">
        <f t="shared" ca="1" si="1"/>
        <v/>
      </c>
      <c r="V9" s="32"/>
      <c r="W9" s="32"/>
      <c r="AB9" s="35">
        <f>IFERROR('Monte uma carteira de FIIs'!F12*'Confira os resultados'!F19,"")</f>
        <v>2.5668516647500002</v>
      </c>
    </row>
    <row r="10" spans="2:31" ht="30" customHeight="1">
      <c r="B10" s="93" t="s">
        <v>554</v>
      </c>
      <c r="C10" s="94"/>
      <c r="D10" s="94"/>
      <c r="E10" s="95"/>
      <c r="F10" s="40">
        <v>0.13250000000000001</v>
      </c>
      <c r="S10" s="32" t="str">
        <f t="shared" ca="1" si="0"/>
        <v/>
      </c>
      <c r="T10" s="34" t="str">
        <f ca="1">IF(S10="","",T9+'Monte uma carteira de FIIs'!#REF!*12)</f>
        <v/>
      </c>
      <c r="U10" s="34" t="str">
        <f t="shared" ca="1" si="1"/>
        <v/>
      </c>
      <c r="V10" s="32"/>
      <c r="W10" s="32"/>
      <c r="AB10" s="35">
        <f>IFERROR('Monte uma carteira de FIIs'!F13*'Confira os resultados'!F20,"")</f>
        <v>3.3782447152500001</v>
      </c>
    </row>
    <row r="11" spans="2:31" ht="30" customHeight="1">
      <c r="B11" s="96" t="s">
        <v>555</v>
      </c>
      <c r="C11" s="97"/>
      <c r="D11" s="97"/>
      <c r="E11" s="98"/>
      <c r="F11" s="38" t="str">
        <f>IF(F7&gt;F10,"Maior",IF(F7=F10,"Equivalente","Menor"))</f>
        <v>Maior</v>
      </c>
      <c r="I11" s="101"/>
      <c r="J11" s="101"/>
      <c r="K11" s="101"/>
      <c r="L11" s="101"/>
      <c r="M11" s="101"/>
      <c r="S11" s="32" t="str">
        <f t="shared" ca="1" si="0"/>
        <v/>
      </c>
      <c r="T11" s="34" t="str">
        <f ca="1">IF(S11="","",T10+'Monte uma carteira de FIIs'!#REF!*12)</f>
        <v/>
      </c>
      <c r="U11" s="34" t="str">
        <f t="shared" ca="1" si="1"/>
        <v/>
      </c>
      <c r="V11" s="32"/>
      <c r="W11" s="32"/>
      <c r="AB11" s="35">
        <f>IFERROR('Monte uma carteira de FIIs'!F14*'Confira os resultados'!F21,"")</f>
        <v>1.69216061325</v>
      </c>
    </row>
    <row r="12" spans="2:31" ht="30" customHeight="1">
      <c r="B12" s="41" t="s">
        <v>556</v>
      </c>
      <c r="S12" s="32" t="str">
        <f t="shared" ca="1" si="0"/>
        <v/>
      </c>
      <c r="T12" s="34" t="str">
        <f ca="1">IF(S12="","",T11+'Monte uma carteira de FIIs'!#REF!*12)</f>
        <v/>
      </c>
      <c r="U12" s="34" t="str">
        <f t="shared" ca="1" si="1"/>
        <v/>
      </c>
      <c r="V12" s="32"/>
      <c r="W12" s="32"/>
      <c r="AB12" s="35">
        <f>IFERROR('Monte uma carteira de FIIs'!F15*'Confira os resultados'!F22,"")</f>
        <v>2.2834476843</v>
      </c>
    </row>
    <row r="13" spans="2:31" ht="30" customHeight="1">
      <c r="S13" s="32" t="str">
        <f t="shared" ca="1" si="0"/>
        <v/>
      </c>
      <c r="T13" s="34" t="str">
        <f ca="1">IF(S13="","",T12+'Monte uma carteira de FIIs'!#REF!*12)</f>
        <v/>
      </c>
      <c r="U13" s="34" t="str">
        <f t="shared" ca="1" si="1"/>
        <v/>
      </c>
      <c r="V13" s="32"/>
      <c r="W13" s="32"/>
      <c r="AB13" s="35">
        <f>IFERROR('Monte uma carteira de FIIs'!F16*'Confira os resultados'!F23,"")</f>
        <v>0.8627450980400001</v>
      </c>
    </row>
    <row r="14" spans="2:31" ht="30" customHeight="1">
      <c r="S14" s="32" t="str">
        <f t="shared" ca="1" si="0"/>
        <v/>
      </c>
      <c r="T14" s="34" t="str">
        <f ca="1">IF(S14="","",T13+'Monte uma carteira de FIIs'!#REF!*12)</f>
        <v/>
      </c>
      <c r="U14" s="34" t="str">
        <f t="shared" ca="1" si="1"/>
        <v/>
      </c>
      <c r="V14" s="32"/>
      <c r="W14" s="32"/>
      <c r="AB14" s="35">
        <f>IFERROR('Monte uma carteira de FIIs'!F17*'Confira os resultados'!F24,"")</f>
        <v>1.6134751773000002</v>
      </c>
    </row>
    <row r="15" spans="2:31">
      <c r="B15" s="31"/>
      <c r="S15" s="32" t="str">
        <f t="shared" ca="1" si="0"/>
        <v/>
      </c>
      <c r="T15" s="34" t="str">
        <f ca="1">IF(S15="","",T14+'Monte uma carteira de FIIs'!#REF!*12)</f>
        <v/>
      </c>
      <c r="U15" s="34" t="str">
        <f t="shared" ca="1" si="1"/>
        <v/>
      </c>
      <c r="V15" s="32"/>
      <c r="W15" s="32"/>
      <c r="AB15" s="35" t="str">
        <f>IFERROR('Monte uma carteira de FIIs'!F18*'Confira os resultados'!F25,"")</f>
        <v/>
      </c>
    </row>
    <row r="16" spans="2:31">
      <c r="S16" s="32" t="str">
        <f t="shared" ca="1" si="0"/>
        <v/>
      </c>
      <c r="T16" s="34" t="str">
        <f ca="1">IF(S16="","",T15+'Monte uma carteira de FIIs'!#REF!*12)</f>
        <v/>
      </c>
      <c r="U16" s="34" t="str">
        <f t="shared" ca="1" si="1"/>
        <v/>
      </c>
      <c r="V16" s="32"/>
      <c r="W16" s="32"/>
      <c r="AB16" s="35" t="str">
        <f>IFERROR('Monte uma carteira de FIIs'!F19*'Confira os resultados'!F26,"")</f>
        <v/>
      </c>
    </row>
    <row r="17" spans="2:28">
      <c r="S17" s="32" t="str">
        <f t="shared" ca="1" si="0"/>
        <v/>
      </c>
      <c r="T17" s="34" t="str">
        <f ca="1">IF(S17="","",T16+'Monte uma carteira de FIIs'!#REF!*12)</f>
        <v/>
      </c>
      <c r="U17" s="34" t="str">
        <f t="shared" ca="1" si="1"/>
        <v/>
      </c>
      <c r="V17" s="32"/>
      <c r="W17" s="32"/>
      <c r="AB17" s="35" t="str">
        <f>IFERROR('Monte uma carteira de FIIs'!F20*'Confira os resultados'!F27,"")</f>
        <v/>
      </c>
    </row>
    <row r="18" spans="2:28" ht="26.45">
      <c r="B18" s="85" t="s">
        <v>43</v>
      </c>
      <c r="C18" s="85" t="s">
        <v>557</v>
      </c>
      <c r="D18" s="86" t="s">
        <v>558</v>
      </c>
      <c r="E18" s="86" t="s">
        <v>559</v>
      </c>
      <c r="F18" s="86" t="s">
        <v>560</v>
      </c>
      <c r="H18" s="99" t="s">
        <v>561</v>
      </c>
      <c r="I18" s="100"/>
      <c r="J18" s="102" t="s">
        <v>562</v>
      </c>
      <c r="K18" s="103"/>
      <c r="L18" s="103" t="s">
        <v>563</v>
      </c>
      <c r="M18" s="103"/>
      <c r="S18" s="32" t="str">
        <f t="shared" ca="1" si="0"/>
        <v/>
      </c>
      <c r="T18" s="34" t="str">
        <f ca="1">IF(S18="","",T17+'Monte uma carteira de FIIs'!#REF!*12)</f>
        <v/>
      </c>
      <c r="U18" s="34" t="str">
        <f t="shared" ca="1" si="1"/>
        <v/>
      </c>
      <c r="V18" s="32"/>
      <c r="W18" s="32"/>
      <c r="AB18" s="35" t="str">
        <f>IFERROR('Monte uma carteira de FIIs'!F21*'Confira os resultados'!F28,"")</f>
        <v/>
      </c>
    </row>
    <row r="19" spans="2:28" s="48" customFormat="1" ht="15" customHeight="1">
      <c r="B19" s="22" t="str">
        <f>IF('Monte uma carteira de FIIs'!C12=0,"",'Monte uma carteira de FIIs'!C12)</f>
        <v>VIUR11</v>
      </c>
      <c r="C19" s="44">
        <f>IFERROR(VLOOKUP(B19,'Monte uma carteira de FIIs'!C11:G26,5,FALSE),"")</f>
        <v>25000</v>
      </c>
      <c r="D19" s="44">
        <f>IFERROR(C19*(E19/100),"")</f>
        <v>2752.2935780000003</v>
      </c>
      <c r="E19" s="45">
        <f>IFERROR(VLOOKUP(B19,'Retorno dividendos 2018-2023 an'!A:I,8,FALSE),"")</f>
        <v>11.009174312000001</v>
      </c>
      <c r="F19" s="45">
        <f>IFERROR(VLOOKUP(B19,'Retorno dividendos 2018-2023 an'!A:I,9,FALSE),"")</f>
        <v>10.267406659000001</v>
      </c>
      <c r="G19" s="46"/>
      <c r="H19" s="22" t="s">
        <v>8</v>
      </c>
      <c r="I19" s="47">
        <f>SUMIF('Monte uma carteira de FIIs'!$E$12:$E$26,'Confira os resultados'!H19,'Monte uma carteira de FIIs'!$G$12:$G$26)/'Confira os resultados'!$F$5</f>
        <v>0.25</v>
      </c>
      <c r="J19" s="46"/>
      <c r="S19" s="49" t="str">
        <f t="shared" ca="1" si="0"/>
        <v/>
      </c>
      <c r="T19" s="50" t="str">
        <f ca="1">IF(S19="","",T18+'Monte uma carteira de FIIs'!#REF!*12)</f>
        <v/>
      </c>
      <c r="U19" s="50" t="str">
        <f t="shared" ca="1" si="1"/>
        <v/>
      </c>
      <c r="V19" s="49"/>
      <c r="W19" s="49"/>
      <c r="AA19" s="49"/>
      <c r="AB19" s="51" t="str">
        <f>IFERROR('Monte uma carteira de FIIs'!F22*'Confira os resultados'!F29,"")</f>
        <v/>
      </c>
    </row>
    <row r="20" spans="2:28" s="48" customFormat="1" ht="15" customHeight="1">
      <c r="B20" s="22" t="str">
        <f>IF('Monte uma carteira de FIIs'!C13=0,"",'Monte uma carteira de FIIs'!C13)</f>
        <v>HTMX11</v>
      </c>
      <c r="C20" s="44">
        <f>IFERROR(VLOOKUP(B20,'Monte uma carteira de FIIs'!C12:G28,5,FALSE),"")</f>
        <v>25000</v>
      </c>
      <c r="D20" s="44">
        <f>IFERROR(C20*(E20/100),"")</f>
        <v>5195.9372684999998</v>
      </c>
      <c r="E20" s="45">
        <f>IFERROR(VLOOKUP(B20,'Retorno dividendos 2018-2023 an'!A:I,8,FALSE),"")</f>
        <v>20.783749073999999</v>
      </c>
      <c r="F20" s="45">
        <f>IFERROR(VLOOKUP(B20,'Retorno dividendos 2018-2023 an'!A:I,9,FALSE),"")</f>
        <v>13.512978861000001</v>
      </c>
      <c r="G20" s="46"/>
      <c r="H20" s="22" t="s">
        <v>9</v>
      </c>
      <c r="I20" s="47">
        <f>SUMIF('Monte uma carteira de FIIs'!$E$12:$E$26,'Confira os resultados'!H20,'Monte uma carteira de FIIs'!$G$12:$G$26)/'Confira os resultados'!$F$5</f>
        <v>0.1</v>
      </c>
      <c r="K20" s="48" t="str" cm="1">
        <f t="array" ref="K20:K26">_xlfn.UNIQUE(B19:B30)</f>
        <v>VIUR11</v>
      </c>
      <c r="L20" s="48">
        <f t="shared" ref="L20:L30" si="2">IFERROR(VLOOKUP(K20,B19:F30,$M$20,FALSE),"")</f>
        <v>10.267406659000001</v>
      </c>
      <c r="M20" s="48">
        <f>IF($L$18="Dez/23 a Dez/24",4,5)</f>
        <v>5</v>
      </c>
      <c r="S20" s="49" t="str">
        <f t="shared" ca="1" si="0"/>
        <v/>
      </c>
      <c r="T20" s="50" t="str">
        <f ca="1">IF(S20="","",T19+'Monte uma carteira de FIIs'!#REF!*12)</f>
        <v/>
      </c>
      <c r="U20" s="50" t="str">
        <f t="shared" ca="1" si="1"/>
        <v/>
      </c>
      <c r="V20" s="49"/>
      <c r="W20" s="49"/>
      <c r="AA20" s="49"/>
      <c r="AB20" s="51" t="str">
        <f>IFERROR('Monte uma carteira de FIIs'!F23*'Confira os resultados'!F30,"")</f>
        <v/>
      </c>
    </row>
    <row r="21" spans="2:28" s="48" customFormat="1" ht="15" customHeight="1">
      <c r="B21" s="22" t="str">
        <f>IF('Monte uma carteira de FIIs'!C14=0,"",'Monte uma carteira de FIIs'!C14)</f>
        <v>MXRF11</v>
      </c>
      <c r="C21" s="44">
        <f>IFERROR(VLOOKUP(B21,'Monte uma carteira de FIIs'!C13:G28,5,FALSE),"")</f>
        <v>15000</v>
      </c>
      <c r="D21" s="44">
        <f t="shared" ref="D21:D30" si="3">IFERROR(C21*(E21/100),"")</f>
        <v>2057.0570569500001</v>
      </c>
      <c r="E21" s="45">
        <f>IFERROR(VLOOKUP(B21,'Retorno dividendos 2018-2023 an'!A:I,8,FALSE),"")</f>
        <v>13.713713713000001</v>
      </c>
      <c r="F21" s="45">
        <f>IFERROR(VLOOKUP(B21,'Retorno dividendos 2018-2023 an'!A:I,9,FALSE),"")</f>
        <v>11.281070755</v>
      </c>
      <c r="G21" s="46"/>
      <c r="H21" s="22" t="s">
        <v>10</v>
      </c>
      <c r="I21" s="47">
        <f>SUMIF('Monte uma carteira de FIIs'!$E$12:$E$26,'Confira os resultados'!H21,'Monte uma carteira de FIIs'!$G$12:$G$26)/'Confira os resultados'!$F$5</f>
        <v>0.25</v>
      </c>
      <c r="J21" s="46"/>
      <c r="K21" s="48" t="str">
        <v>HTMX11</v>
      </c>
      <c r="L21" s="48">
        <f t="shared" si="2"/>
        <v>13.512978861000001</v>
      </c>
      <c r="S21" s="49" t="str">
        <f t="shared" ca="1" si="0"/>
        <v/>
      </c>
      <c r="T21" s="50" t="str">
        <f ca="1">IF(S21="","",T20+'Monte uma carteira de FIIs'!#REF!*12)</f>
        <v/>
      </c>
      <c r="U21" s="50" t="str">
        <f t="shared" ca="1" si="1"/>
        <v/>
      </c>
      <c r="V21" s="49"/>
      <c r="W21" s="49"/>
      <c r="AA21" s="49"/>
      <c r="AB21" s="51">
        <f>IFERROR('Monte uma carteira de FIIs'!F24*'Confira os resultados'!F31,"")</f>
        <v>0</v>
      </c>
    </row>
    <row r="22" spans="2:28" s="48" customFormat="1" ht="15" customHeight="1">
      <c r="B22" s="22" t="str">
        <f>IF('Monte uma carteira de FIIs'!C15=0,"",'Monte uma carteira de FIIs'!C15)</f>
        <v>MFII11</v>
      </c>
      <c r="C22" s="44">
        <f>IFERROR(VLOOKUP(B22,'Monte uma carteira de FIIs'!C14:G28,5,FALSE),"")</f>
        <v>15000</v>
      </c>
      <c r="D22" s="44">
        <f t="shared" si="3"/>
        <v>2130.7925507999998</v>
      </c>
      <c r="E22" s="45">
        <f>IFERROR(VLOOKUP(B22,'Retorno dividendos 2018-2023 an'!A:I,8,FALSE),"")</f>
        <v>14.205283672</v>
      </c>
      <c r="F22" s="45">
        <f>IFERROR(VLOOKUP(B22,'Retorno dividendos 2018-2023 an'!A:I,9,FALSE),"")</f>
        <v>15.222984562000001</v>
      </c>
      <c r="G22" s="46"/>
      <c r="H22" s="22" t="s">
        <v>11</v>
      </c>
      <c r="I22" s="47">
        <f>SUMIF('Monte uma carteira de FIIs'!$E$12:$E$26,'Confira os resultados'!H22,'Monte uma carteira de FIIs'!$G$12:$G$26)/'Confira os resultados'!$F$5</f>
        <v>0.15</v>
      </c>
      <c r="J22" s="46"/>
      <c r="K22" s="48" t="str">
        <v>MXRF11</v>
      </c>
      <c r="L22" s="48">
        <f t="shared" si="2"/>
        <v>11.281070755</v>
      </c>
      <c r="S22" s="49" t="str">
        <f t="shared" ca="1" si="0"/>
        <v/>
      </c>
      <c r="T22" s="50" t="str">
        <f ca="1">IF(S22="","",T21+'Monte uma carteira de FIIs'!#REF!*12)</f>
        <v/>
      </c>
      <c r="U22" s="50" t="str">
        <f t="shared" ca="1" si="1"/>
        <v/>
      </c>
      <c r="V22" s="49"/>
      <c r="W22" s="49"/>
      <c r="AA22" s="49"/>
      <c r="AB22" s="51">
        <f>IFERROR('Monte uma carteira de FIIs'!F25*'Confira os resultados'!F32,"")</f>
        <v>0</v>
      </c>
    </row>
    <row r="23" spans="2:28" s="48" customFormat="1" ht="15" customHeight="1">
      <c r="B23" s="22" t="str">
        <f>IF('Monte uma carteira de FIIs'!C16=0,"",'Monte uma carteira de FIIs'!C16)</f>
        <v>BRCO11</v>
      </c>
      <c r="C23" s="44">
        <f>IFERROR(VLOOKUP(B23,'Monte uma carteira de FIIs'!C15:G28,5,FALSE),"")</f>
        <v>10000</v>
      </c>
      <c r="D23" s="44">
        <f t="shared" si="3"/>
        <v>1009.5218593000001</v>
      </c>
      <c r="E23" s="45">
        <f>IFERROR(VLOOKUP(B23,'Retorno dividendos 2018-2023 an'!A:I,8,FALSE),"")</f>
        <v>10.095218593</v>
      </c>
      <c r="F23" s="45">
        <f>IFERROR(VLOOKUP(B23,'Retorno dividendos 2018-2023 an'!A:I,9,FALSE),"")</f>
        <v>8.6274509804000008</v>
      </c>
      <c r="G23" s="46"/>
      <c r="H23" s="22" t="s">
        <v>12</v>
      </c>
      <c r="I23" s="47">
        <f>SUMIF('Monte uma carteira de FIIs'!$E$12:$E$26,'Confira os resultados'!H23,'Monte uma carteira de FIIs'!$G$12:$G$26)/'Confira os resultados'!$F$5</f>
        <v>0</v>
      </c>
      <c r="J23" s="46"/>
      <c r="K23" s="48" t="str">
        <v>MFII11</v>
      </c>
      <c r="L23" s="48">
        <f t="shared" si="2"/>
        <v>15.222984562000001</v>
      </c>
      <c r="S23" s="49" t="str">
        <f t="shared" ca="1" si="0"/>
        <v/>
      </c>
      <c r="T23" s="50" t="str">
        <f ca="1">IF(S23="","",T22+'Monte uma carteira de FIIs'!#REF!*12)</f>
        <v/>
      </c>
      <c r="U23" s="50" t="str">
        <f t="shared" ca="1" si="1"/>
        <v/>
      </c>
      <c r="V23" s="49"/>
      <c r="W23" s="49"/>
      <c r="AA23" s="49"/>
      <c r="AB23" s="51">
        <f>IFERROR('Monte uma carteira de FIIs'!F26*'Confira os resultados'!F33,"")</f>
        <v>0</v>
      </c>
    </row>
    <row r="24" spans="2:28" s="48" customFormat="1" ht="15" customHeight="1">
      <c r="B24" s="22" t="str">
        <f>IF('Monte uma carteira de FIIs'!C17=0,"",'Monte uma carteira de FIIs'!C17)</f>
        <v>CACR11</v>
      </c>
      <c r="C24" s="44">
        <f>IFERROR(VLOOKUP(B24,'Monte uma carteira de FIIs'!C16:G28,5,FALSE),"")</f>
        <v>10000</v>
      </c>
      <c r="D24" s="44">
        <f t="shared" si="3"/>
        <v>1707.9135282999998</v>
      </c>
      <c r="E24" s="45">
        <f>IFERROR(VLOOKUP(B24,'Retorno dividendos 2018-2023 an'!A:I,8,FALSE),"")</f>
        <v>17.079135282999999</v>
      </c>
      <c r="F24" s="45">
        <f>IFERROR(VLOOKUP(B24,'Retorno dividendos 2018-2023 an'!A:I,9,FALSE),"")</f>
        <v>16.134751773000001</v>
      </c>
      <c r="G24" s="46"/>
      <c r="H24" s="22" t="s">
        <v>531</v>
      </c>
      <c r="I24" s="47">
        <f>SUMIF('Monte uma carteira de FIIs'!$E$12:$E$26,'Confira os resultados'!H24,'Monte uma carteira de FIIs'!$G$12:$G$26)/'Confira os resultados'!$F$5</f>
        <v>0.1</v>
      </c>
      <c r="J24" s="46"/>
      <c r="K24" s="48" t="str">
        <v>BRCO11</v>
      </c>
      <c r="L24" s="48">
        <f t="shared" si="2"/>
        <v>8.6274509804000008</v>
      </c>
      <c r="S24" s="49" t="str">
        <f t="shared" ca="1" si="0"/>
        <v/>
      </c>
      <c r="T24" s="50" t="str">
        <f ca="1">IF(S24="","",T23+'Monte uma carteira de FIIs'!#REF!*12)</f>
        <v/>
      </c>
      <c r="U24" s="50" t="str">
        <f t="shared" ca="1" si="1"/>
        <v/>
      </c>
      <c r="V24" s="49"/>
      <c r="W24" s="49"/>
      <c r="AA24" s="49"/>
      <c r="AB24" s="49"/>
    </row>
    <row r="25" spans="2:28" s="48" customFormat="1" ht="15" customHeight="1">
      <c r="B25" s="22" t="str">
        <f>IF('Monte uma carteira de FIIs'!C18=0,"",'Monte uma carteira de FIIs'!C18)</f>
        <v/>
      </c>
      <c r="C25" s="44" t="str">
        <f>IFERROR(VLOOKUP(B25,'Monte uma carteira de FIIs'!C17:G28,5,FALSE),"")</f>
        <v/>
      </c>
      <c r="D25" s="44" t="str">
        <f t="shared" si="3"/>
        <v/>
      </c>
      <c r="E25" s="45" t="str">
        <f>IFERROR(VLOOKUP(B25,'Retorno dividendos 2018-2023 an'!A:I,8,FALSE),"")</f>
        <v/>
      </c>
      <c r="F25" s="45" t="str">
        <f>IFERROR(VLOOKUP(B25,'Retorno dividendos 2018-2023 an'!A:I,9,FALSE),"")</f>
        <v/>
      </c>
      <c r="G25" s="46"/>
      <c r="H25" s="22" t="s">
        <v>14</v>
      </c>
      <c r="I25" s="47">
        <f>SUMIF('Monte uma carteira de FIIs'!$E$12:$E$26,'Confira os resultados'!H25,'Monte uma carteira de FIIs'!$G$12:$G$26)/'Confira os resultados'!$F$5</f>
        <v>0</v>
      </c>
      <c r="J25" s="46"/>
      <c r="K25" s="48" t="str">
        <v>CACR11</v>
      </c>
      <c r="L25" s="48">
        <f t="shared" si="2"/>
        <v>16.134751773000001</v>
      </c>
      <c r="S25" s="49" t="str">
        <f ca="1">IFERROR(IF(#REF!=$AB$6,"",#REF!+1),"")</f>
        <v/>
      </c>
      <c r="T25" s="50" t="str">
        <f ca="1">IF(S25="","",#REF!+'Monte uma carteira de FIIs'!#REF!*12)</f>
        <v/>
      </c>
      <c r="U25" s="50" t="str">
        <f t="shared" ca="1" si="1"/>
        <v/>
      </c>
      <c r="V25" s="49"/>
      <c r="W25" s="49"/>
      <c r="AA25" s="49"/>
      <c r="AB25" s="49"/>
    </row>
    <row r="26" spans="2:28" s="48" customFormat="1" ht="15" customHeight="1">
      <c r="B26" s="22" t="str">
        <f>IF('Monte uma carteira de FIIs'!C19=0,"",'Monte uma carteira de FIIs'!C19)</f>
        <v/>
      </c>
      <c r="C26" s="44" t="str">
        <f>IFERROR(VLOOKUP(B26,'Monte uma carteira de FIIs'!C18:G29,5,FALSE),"")</f>
        <v/>
      </c>
      <c r="D26" s="44" t="str">
        <f t="shared" si="3"/>
        <v/>
      </c>
      <c r="E26" s="45" t="str">
        <f>IFERROR(VLOOKUP(B26,'Retorno dividendos 2018-2023 an'!A:I,8,FALSE),"")</f>
        <v/>
      </c>
      <c r="F26" s="45" t="str">
        <f>IFERROR(VLOOKUP(B26,'Retorno dividendos 2018-2023 an'!A:I,9,FALSE),"")</f>
        <v/>
      </c>
      <c r="G26" s="46"/>
      <c r="H26" s="22" t="s">
        <v>15</v>
      </c>
      <c r="I26" s="47">
        <f>SUMIF('Monte uma carteira de FIIs'!$E$12:$E$26,'Confira os resultados'!H26,'Monte uma carteira de FIIs'!$G$12:$G$26)/'Confira os resultados'!$F$5</f>
        <v>0</v>
      </c>
      <c r="J26" s="46"/>
      <c r="K26" s="48" t="str">
        <v/>
      </c>
      <c r="L26" s="48" t="str">
        <f t="shared" si="2"/>
        <v/>
      </c>
      <c r="S26" s="49" t="str">
        <f t="shared" ca="1" si="0"/>
        <v/>
      </c>
      <c r="T26" s="50" t="str">
        <f ca="1">IF(S26="","",T25+'Monte uma carteira de FIIs'!#REF!*12)</f>
        <v/>
      </c>
      <c r="U26" s="50" t="str">
        <f t="shared" ca="1" si="1"/>
        <v/>
      </c>
      <c r="V26" s="49"/>
      <c r="W26" s="49"/>
      <c r="AA26" s="49"/>
      <c r="AB26" s="49"/>
    </row>
    <row r="27" spans="2:28" s="48" customFormat="1" ht="15" customHeight="1">
      <c r="B27" s="22" t="str">
        <f>IF('Monte uma carteira de FIIs'!C20=0,"",'Monte uma carteira de FIIs'!C20)</f>
        <v/>
      </c>
      <c r="C27" s="44" t="str">
        <f>IFERROR(VLOOKUP(B27,'Monte uma carteira de FIIs'!C19:G30,5,FALSE),"")</f>
        <v/>
      </c>
      <c r="D27" s="44" t="str">
        <f t="shared" si="3"/>
        <v/>
      </c>
      <c r="E27" s="45" t="str">
        <f>IFERROR(VLOOKUP(B27,'Retorno dividendos 2018-2023 an'!A:I,8,FALSE),"")</f>
        <v/>
      </c>
      <c r="F27" s="45" t="str">
        <f>IFERROR(VLOOKUP(B27,'Retorno dividendos 2018-2023 an'!A:I,9,FALSE),"")</f>
        <v/>
      </c>
      <c r="G27" s="46"/>
      <c r="H27" s="22" t="s">
        <v>16</v>
      </c>
      <c r="I27" s="47">
        <f>SUMIF('Monte uma carteira de FIIs'!$E$12:$E$26,'Confira os resultados'!H27,'Monte uma carteira de FIIs'!$G$12:$G$26)/'Confira os resultados'!$F$5</f>
        <v>0</v>
      </c>
      <c r="J27" s="46"/>
      <c r="L27" s="48" t="str">
        <f t="shared" si="2"/>
        <v/>
      </c>
      <c r="S27" s="49" t="str">
        <f t="shared" ca="1" si="0"/>
        <v/>
      </c>
      <c r="T27" s="50" t="str">
        <f ca="1">IF(S27="","",T26+'Monte uma carteira de FIIs'!#REF!*12)</f>
        <v/>
      </c>
      <c r="U27" s="50" t="str">
        <f t="shared" ca="1" si="1"/>
        <v/>
      </c>
      <c r="V27" s="49"/>
      <c r="W27" s="49"/>
      <c r="AA27" s="49"/>
      <c r="AB27" s="49"/>
    </row>
    <row r="28" spans="2:28" s="48" customFormat="1" ht="15" customHeight="1">
      <c r="B28" s="22" t="str">
        <f>IF('Monte uma carteira de FIIs'!C21=0,"",'Monte uma carteira de FIIs'!C21)</f>
        <v/>
      </c>
      <c r="C28" s="44" t="str">
        <f>IFERROR(VLOOKUP(B28,'Monte uma carteira de FIIs'!C20:G31,5,FALSE),"")</f>
        <v/>
      </c>
      <c r="D28" s="44" t="str">
        <f t="shared" si="3"/>
        <v/>
      </c>
      <c r="E28" s="45" t="str">
        <f>IFERROR(VLOOKUP(B28,'Retorno dividendos 2018-2023 an'!A:I,8,FALSE),"")</f>
        <v/>
      </c>
      <c r="F28" s="45" t="str">
        <f>IFERROR(VLOOKUP(B28,'Retorno dividendos 2018-2023 an'!A:I,9,FALSE),"")</f>
        <v/>
      </c>
      <c r="G28" s="46"/>
      <c r="H28" s="22" t="s">
        <v>17</v>
      </c>
      <c r="I28" s="47">
        <f>SUMIF('Monte uma carteira de FIIs'!$E$12:$E$26,'Confira os resultados'!H28,'Monte uma carteira de FIIs'!$G$12:$G$26)/'Confira os resultados'!$F$5</f>
        <v>0.15</v>
      </c>
      <c r="J28" s="46"/>
      <c r="L28" s="48" t="str">
        <f t="shared" si="2"/>
        <v/>
      </c>
      <c r="S28" s="49" t="str">
        <f t="shared" ca="1" si="0"/>
        <v/>
      </c>
      <c r="T28" s="50" t="str">
        <f ca="1">IF(S28="","",T27+'Monte uma carteira de FIIs'!#REF!*12)</f>
        <v/>
      </c>
      <c r="U28" s="50" t="str">
        <f t="shared" ca="1" si="1"/>
        <v/>
      </c>
      <c r="V28" s="49"/>
      <c r="W28" s="49"/>
      <c r="AA28" s="49"/>
      <c r="AB28" s="49"/>
    </row>
    <row r="29" spans="2:28" s="48" customFormat="1" ht="15" customHeight="1">
      <c r="B29" s="22" t="str">
        <f>IF('Monte uma carteira de FIIs'!C22=0,"",'Monte uma carteira de FIIs'!C22)</f>
        <v/>
      </c>
      <c r="C29" s="44" t="str">
        <f>IFERROR(VLOOKUP(B29,'Monte uma carteira de FIIs'!C21:G32,5,FALSE),"")</f>
        <v/>
      </c>
      <c r="D29" s="44" t="str">
        <f t="shared" si="3"/>
        <v/>
      </c>
      <c r="E29" s="45" t="str">
        <f>IFERROR(VLOOKUP(B29,'Retorno dividendos 2018-2023 an'!A:I,8,FALSE),"")</f>
        <v/>
      </c>
      <c r="F29" s="45" t="str">
        <f>IFERROR(VLOOKUP(B29,'Retorno dividendos 2018-2023 an'!A:I,9,FALSE),"")</f>
        <v/>
      </c>
      <c r="G29" s="46"/>
      <c r="H29" s="22" t="s">
        <v>18</v>
      </c>
      <c r="I29" s="47">
        <f>SUMIF('Monte uma carteira de FIIs'!$E$12:$E$26,'Confira os resultados'!H29,'Monte uma carteira de FIIs'!$G$12:$G$26)/'Confira os resultados'!$F$5</f>
        <v>0</v>
      </c>
      <c r="J29" s="46"/>
      <c r="L29" s="48" t="str">
        <f t="shared" si="2"/>
        <v/>
      </c>
      <c r="S29" s="49" t="str">
        <f t="shared" ca="1" si="0"/>
        <v/>
      </c>
      <c r="T29" s="50" t="str">
        <f ca="1">IF(S29="","",T28+'Monte uma carteira de FIIs'!#REF!*12)</f>
        <v/>
      </c>
      <c r="U29" s="50" t="str">
        <f t="shared" ca="1" si="1"/>
        <v/>
      </c>
      <c r="V29" s="49"/>
      <c r="W29" s="49"/>
      <c r="AA29" s="49"/>
      <c r="AB29" s="49"/>
    </row>
    <row r="30" spans="2:28" s="48" customFormat="1" ht="15" customHeight="1">
      <c r="B30" s="22" t="str">
        <f>IF('Monte uma carteira de FIIs'!C23=0,"",'Monte uma carteira de FIIs'!C23)</f>
        <v/>
      </c>
      <c r="C30" s="44" t="str">
        <f>IFERROR(VLOOKUP(B30,'Monte uma carteira de FIIs'!C22:G33,5,FALSE),"")</f>
        <v/>
      </c>
      <c r="D30" s="44" t="str">
        <f t="shared" si="3"/>
        <v/>
      </c>
      <c r="E30" s="45" t="str">
        <f>IFERROR(VLOOKUP(B30,'Retorno dividendos 2018-2023 an'!A:I,8,FALSE),"")</f>
        <v/>
      </c>
      <c r="F30" s="45" t="str">
        <f>IFERROR(VLOOKUP(B30,'Retorno dividendos 2018-2023 an'!A:I,9,FALSE),"")</f>
        <v/>
      </c>
      <c r="G30" s="46"/>
      <c r="H30" s="22" t="s">
        <v>19</v>
      </c>
      <c r="I30" s="47">
        <f>SUMIF('Monte uma carteira de FIIs'!$E$12:$E$26,'Confira os resultados'!H30,'Monte uma carteira de FIIs'!$G$12:$G$26)/'Confira os resultados'!$F$5</f>
        <v>0</v>
      </c>
      <c r="J30" s="46"/>
      <c r="L30" s="48" t="str">
        <f t="shared" si="2"/>
        <v/>
      </c>
      <c r="S30" s="49" t="str">
        <f t="shared" ca="1" si="0"/>
        <v/>
      </c>
      <c r="T30" s="50" t="str">
        <f ca="1">IF(S30="","",T29+'Monte uma carteira de FIIs'!#REF!*12)</f>
        <v/>
      </c>
      <c r="U30" s="50" t="str">
        <f t="shared" ca="1" si="1"/>
        <v/>
      </c>
      <c r="V30" s="49"/>
      <c r="W30" s="49"/>
      <c r="AA30" s="49"/>
      <c r="AB30" s="49"/>
    </row>
    <row r="31" spans="2:28" s="48" customFormat="1" ht="15" customHeight="1">
      <c r="B31" s="54"/>
      <c r="C31" s="55"/>
      <c r="D31" s="55"/>
      <c r="E31" s="56"/>
      <c r="F31" s="56"/>
      <c r="G31" s="46"/>
      <c r="H31" s="46"/>
      <c r="I31" s="46"/>
      <c r="J31" s="46"/>
      <c r="S31" s="49" t="str">
        <f t="shared" ca="1" si="0"/>
        <v/>
      </c>
      <c r="T31" s="50" t="str">
        <f ca="1">IF(S31="","",T30+'Monte uma carteira de FIIs'!#REF!*12)</f>
        <v/>
      </c>
      <c r="U31" s="50" t="str">
        <f t="shared" ca="1" si="1"/>
        <v/>
      </c>
      <c r="V31" s="49"/>
      <c r="W31" s="49"/>
      <c r="AA31" s="49"/>
      <c r="AB31" s="49"/>
    </row>
    <row r="32" spans="2:28" s="48" customFormat="1" ht="15" customHeight="1">
      <c r="B32" s="46"/>
      <c r="C32" s="52"/>
      <c r="D32" s="52"/>
      <c r="E32" s="53"/>
      <c r="F32" s="53"/>
      <c r="G32" s="46"/>
      <c r="H32" s="46"/>
      <c r="I32" s="46"/>
      <c r="J32" s="46"/>
      <c r="S32" s="49" t="str">
        <f t="shared" ca="1" si="0"/>
        <v/>
      </c>
      <c r="T32" s="50" t="str">
        <f ca="1">IF(S32="","",T31+'Monte uma carteira de FIIs'!#REF!*12)</f>
        <v/>
      </c>
      <c r="U32" s="50" t="str">
        <f t="shared" ca="1" si="1"/>
        <v/>
      </c>
      <c r="V32" s="49"/>
      <c r="W32" s="49"/>
      <c r="AA32" s="49"/>
      <c r="AB32" s="49"/>
    </row>
    <row r="33" spans="2:28" s="48" customFormat="1" ht="15" customHeight="1">
      <c r="B33" s="46"/>
      <c r="C33" s="52"/>
      <c r="D33" s="52"/>
      <c r="E33" s="53"/>
      <c r="F33" s="53"/>
      <c r="G33" s="46"/>
      <c r="H33" s="46"/>
      <c r="I33" s="46"/>
      <c r="J33" s="46"/>
      <c r="S33" s="49" t="str">
        <f t="shared" ca="1" si="0"/>
        <v/>
      </c>
      <c r="T33" s="50" t="str">
        <f ca="1">IF(S33="","",T32+'Monte uma carteira de FIIs'!#REF!*12)</f>
        <v/>
      </c>
      <c r="U33" s="50" t="str">
        <f t="shared" ca="1" si="1"/>
        <v/>
      </c>
      <c r="V33" s="49"/>
      <c r="W33" s="49"/>
      <c r="AA33" s="49"/>
      <c r="AB33" s="49"/>
    </row>
    <row r="34" spans="2:28">
      <c r="B34" s="43"/>
      <c r="C34" s="43"/>
      <c r="D34" s="43"/>
      <c r="E34" s="43"/>
      <c r="F34" s="42"/>
      <c r="G34" s="42"/>
      <c r="H34" s="42"/>
      <c r="I34" s="42"/>
      <c r="J34" s="42"/>
      <c r="S34" s="32" t="str">
        <f t="shared" ca="1" si="0"/>
        <v/>
      </c>
      <c r="T34" s="34" t="str">
        <f ca="1">IF(S34="","",T33+'Monte uma carteira de FIIs'!#REF!*12)</f>
        <v/>
      </c>
      <c r="U34" s="34" t="str">
        <f t="shared" ca="1" si="1"/>
        <v/>
      </c>
      <c r="V34" s="32"/>
      <c r="W34" s="32"/>
    </row>
    <row r="35" spans="2:28">
      <c r="S35" s="32" t="str">
        <f t="shared" ca="1" si="0"/>
        <v/>
      </c>
      <c r="T35" s="34" t="str">
        <f ca="1">IF(S35="","",T34+'Monte uma carteira de FIIs'!#REF!*12)</f>
        <v/>
      </c>
      <c r="U35" s="34" t="str">
        <f t="shared" ca="1" si="1"/>
        <v/>
      </c>
      <c r="V35" s="32"/>
      <c r="W35" s="32"/>
    </row>
    <row r="36" spans="2:28">
      <c r="S36" s="32" t="str">
        <f t="shared" ca="1" si="0"/>
        <v/>
      </c>
      <c r="T36" s="34" t="str">
        <f ca="1">IF(S36="","",T35+'Monte uma carteira de FIIs'!#REF!*12)</f>
        <v/>
      </c>
      <c r="U36" s="34" t="str">
        <f t="shared" ca="1" si="1"/>
        <v/>
      </c>
      <c r="V36" s="32"/>
      <c r="W36" s="32"/>
    </row>
    <row r="37" spans="2:28">
      <c r="S37" s="32" t="str">
        <f t="shared" ca="1" si="0"/>
        <v/>
      </c>
      <c r="T37" s="34" t="str">
        <f ca="1">IF(S37="","",T36+'Monte uma carteira de FIIs'!#REF!*12)</f>
        <v/>
      </c>
      <c r="U37" s="34" t="str">
        <f t="shared" ca="1" si="1"/>
        <v/>
      </c>
      <c r="V37" s="32"/>
      <c r="W37" s="32"/>
    </row>
    <row r="38" spans="2:28">
      <c r="S38" s="32" t="str">
        <f t="shared" ca="1" si="0"/>
        <v/>
      </c>
      <c r="T38" s="34" t="str">
        <f ca="1">IF(S38="","",T37+'Monte uma carteira de FIIs'!#REF!*12)</f>
        <v/>
      </c>
      <c r="U38" s="34" t="str">
        <f t="shared" ca="1" si="1"/>
        <v/>
      </c>
      <c r="V38" s="32"/>
      <c r="W38" s="32"/>
    </row>
    <row r="39" spans="2:28">
      <c r="S39" s="32" t="str">
        <f t="shared" ca="1" si="0"/>
        <v/>
      </c>
      <c r="T39" s="34" t="str">
        <f ca="1">IF(S39="","",T38+'Monte uma carteira de FIIs'!#REF!*12)</f>
        <v/>
      </c>
      <c r="U39" s="34" t="str">
        <f t="shared" ca="1" si="1"/>
        <v/>
      </c>
      <c r="V39" s="32"/>
      <c r="W39" s="32"/>
    </row>
    <row r="40" spans="2:28">
      <c r="S40" s="32" t="str">
        <f t="shared" ca="1" si="0"/>
        <v/>
      </c>
      <c r="T40" s="34" t="str">
        <f ca="1">IF(S40="","",T39+'Monte uma carteira de FIIs'!#REF!*12)</f>
        <v/>
      </c>
      <c r="U40" s="34" t="str">
        <f t="shared" ca="1" si="1"/>
        <v/>
      </c>
      <c r="V40" s="32"/>
      <c r="W40" s="32"/>
    </row>
    <row r="41" spans="2:28">
      <c r="S41" s="32" t="str">
        <f t="shared" ca="1" si="0"/>
        <v/>
      </c>
      <c r="T41" s="34" t="str">
        <f ca="1">IF(S41="","",T40+'Monte uma carteira de FIIs'!#REF!*12)</f>
        <v/>
      </c>
      <c r="U41" s="34" t="str">
        <f t="shared" ca="1" si="1"/>
        <v/>
      </c>
      <c r="V41" s="32"/>
      <c r="W41" s="32"/>
    </row>
    <row r="42" spans="2:28">
      <c r="S42" s="32" t="str">
        <f t="shared" ca="1" si="0"/>
        <v/>
      </c>
      <c r="T42" s="34" t="str">
        <f ca="1">IF(S42="","",T41+'Monte uma carteira de FIIs'!#REF!*12)</f>
        <v/>
      </c>
      <c r="U42" s="34" t="str">
        <f t="shared" ca="1" si="1"/>
        <v/>
      </c>
      <c r="V42" s="32"/>
      <c r="W42" s="32"/>
    </row>
    <row r="43" spans="2:28">
      <c r="S43" s="32" t="str">
        <f t="shared" ca="1" si="0"/>
        <v/>
      </c>
      <c r="T43" s="34" t="str">
        <f ca="1">IF(S43="","",T42+'Monte uma carteira de FIIs'!#REF!*12)</f>
        <v/>
      </c>
      <c r="U43" s="34" t="str">
        <f t="shared" ca="1" si="1"/>
        <v/>
      </c>
      <c r="V43" s="32"/>
      <c r="W43" s="32"/>
    </row>
    <row r="44" spans="2:28">
      <c r="S44" s="32" t="str">
        <f t="shared" ca="1" si="0"/>
        <v/>
      </c>
      <c r="T44" s="34" t="str">
        <f ca="1">IF(S44="","",T43+'Monte uma carteira de FIIs'!#REF!*12)</f>
        <v/>
      </c>
      <c r="U44" s="34" t="str">
        <f t="shared" ca="1" si="1"/>
        <v/>
      </c>
      <c r="V44" s="32"/>
      <c r="W44" s="32"/>
    </row>
    <row r="45" spans="2:28">
      <c r="S45" s="32" t="str">
        <f t="shared" ca="1" si="0"/>
        <v/>
      </c>
      <c r="T45" s="34" t="str">
        <f ca="1">IF(S45="","",T44+'Monte uma carteira de FIIs'!#REF!*12)</f>
        <v/>
      </c>
      <c r="U45" s="34" t="str">
        <f t="shared" ca="1" si="1"/>
        <v/>
      </c>
      <c r="V45" s="32"/>
      <c r="W45" s="32"/>
    </row>
    <row r="46" spans="2:28">
      <c r="S46" s="32" t="str">
        <f t="shared" ca="1" si="0"/>
        <v/>
      </c>
      <c r="T46" s="34" t="str">
        <f ca="1">IF(S46="","",T45+'Monte uma carteira de FIIs'!#REF!*12)</f>
        <v/>
      </c>
      <c r="U46" s="34" t="str">
        <f t="shared" ca="1" si="1"/>
        <v/>
      </c>
      <c r="V46" s="32"/>
      <c r="W46" s="32"/>
    </row>
    <row r="47" spans="2:28">
      <c r="S47" s="32" t="str">
        <f t="shared" ca="1" si="0"/>
        <v/>
      </c>
      <c r="T47" s="34" t="str">
        <f ca="1">IF(S47="","",T46+'Monte uma carteira de FIIs'!#REF!*12)</f>
        <v/>
      </c>
      <c r="U47" s="34" t="str">
        <f t="shared" ca="1" si="1"/>
        <v/>
      </c>
      <c r="V47" s="32"/>
      <c r="W47" s="32"/>
    </row>
    <row r="48" spans="2:28">
      <c r="S48" s="32" t="str">
        <f t="shared" ca="1" si="0"/>
        <v/>
      </c>
      <c r="T48" s="34" t="str">
        <f ca="1">IF(S48="","",T47+'Monte uma carteira de FIIs'!#REF!*12)</f>
        <v/>
      </c>
      <c r="U48" s="34" t="str">
        <f t="shared" ca="1" si="1"/>
        <v/>
      </c>
      <c r="V48" s="32"/>
      <c r="W48" s="32"/>
    </row>
    <row r="49" spans="19:23">
      <c r="S49" s="32" t="str">
        <f t="shared" ca="1" si="0"/>
        <v/>
      </c>
      <c r="T49" s="34" t="str">
        <f ca="1">IF(S49="","",T48+'Monte uma carteira de FIIs'!#REF!*12)</f>
        <v/>
      </c>
      <c r="U49" s="34" t="str">
        <f t="shared" ca="1" si="1"/>
        <v/>
      </c>
      <c r="V49" s="32"/>
      <c r="W49" s="32"/>
    </row>
    <row r="50" spans="19:23">
      <c r="S50" s="32" t="str">
        <f t="shared" ref="S50:S113" ca="1" si="4">IFERROR(IF(S49=$AB$6,"",S49+1),"")</f>
        <v/>
      </c>
      <c r="T50" s="34" t="str">
        <f ca="1">IF(S50="","",T49+'Monte uma carteira de FIIs'!#REF!*12)</f>
        <v/>
      </c>
      <c r="U50" s="34" t="str">
        <f t="shared" ref="U50:U113" ca="1" si="5">IFERROR(T50*$AB$3,"")</f>
        <v/>
      </c>
      <c r="V50" s="32"/>
      <c r="W50" s="32"/>
    </row>
    <row r="51" spans="19:23">
      <c r="S51" s="32" t="str">
        <f t="shared" ca="1" si="4"/>
        <v/>
      </c>
      <c r="T51" s="34" t="str">
        <f ca="1">IF(S51="","",T50+'Monte uma carteira de FIIs'!#REF!*12)</f>
        <v/>
      </c>
      <c r="U51" s="34" t="str">
        <f t="shared" ca="1" si="5"/>
        <v/>
      </c>
      <c r="V51" s="32"/>
      <c r="W51" s="32"/>
    </row>
    <row r="52" spans="19:23">
      <c r="S52" s="32" t="str">
        <f t="shared" ca="1" si="4"/>
        <v/>
      </c>
      <c r="T52" s="34" t="str">
        <f ca="1">IF(S52="","",T51+'Monte uma carteira de FIIs'!#REF!*12)</f>
        <v/>
      </c>
      <c r="U52" s="34" t="str">
        <f t="shared" ca="1" si="5"/>
        <v/>
      </c>
      <c r="V52" s="32"/>
      <c r="W52" s="32"/>
    </row>
    <row r="53" spans="19:23">
      <c r="S53" s="32" t="str">
        <f t="shared" ca="1" si="4"/>
        <v/>
      </c>
      <c r="T53" s="34" t="str">
        <f ca="1">IF(S53="","",T52+'Monte uma carteira de FIIs'!#REF!*12)</f>
        <v/>
      </c>
      <c r="U53" s="34" t="str">
        <f t="shared" ca="1" si="5"/>
        <v/>
      </c>
      <c r="V53" s="32"/>
      <c r="W53" s="32"/>
    </row>
    <row r="54" spans="19:23">
      <c r="S54" s="32" t="str">
        <f t="shared" ca="1" si="4"/>
        <v/>
      </c>
      <c r="T54" s="34" t="str">
        <f ca="1">IF(S54="","",T53+'Monte uma carteira de FIIs'!#REF!*12)</f>
        <v/>
      </c>
      <c r="U54" s="34" t="str">
        <f t="shared" ca="1" si="5"/>
        <v/>
      </c>
      <c r="V54" s="32"/>
      <c r="W54" s="32"/>
    </row>
    <row r="55" spans="19:23">
      <c r="S55" s="32" t="str">
        <f t="shared" ca="1" si="4"/>
        <v/>
      </c>
      <c r="T55" s="34" t="str">
        <f ca="1">IF(S55="","",T54+'Monte uma carteira de FIIs'!#REF!*12)</f>
        <v/>
      </c>
      <c r="U55" s="34" t="str">
        <f t="shared" ca="1" si="5"/>
        <v/>
      </c>
      <c r="V55" s="32"/>
      <c r="W55" s="32"/>
    </row>
    <row r="56" spans="19:23">
      <c r="S56" s="32" t="str">
        <f t="shared" ca="1" si="4"/>
        <v/>
      </c>
      <c r="T56" s="34" t="str">
        <f ca="1">IF(S56="","",T55+'Monte uma carteira de FIIs'!#REF!*12)</f>
        <v/>
      </c>
      <c r="U56" s="34" t="str">
        <f t="shared" ca="1" si="5"/>
        <v/>
      </c>
      <c r="V56" s="32"/>
      <c r="W56" s="32"/>
    </row>
    <row r="57" spans="19:23">
      <c r="S57" s="32" t="str">
        <f t="shared" ca="1" si="4"/>
        <v/>
      </c>
      <c r="T57" s="34" t="str">
        <f ca="1">IF(S57="","",T56+'Monte uma carteira de FIIs'!#REF!*12)</f>
        <v/>
      </c>
      <c r="U57" s="34" t="str">
        <f t="shared" ca="1" si="5"/>
        <v/>
      </c>
      <c r="V57" s="32"/>
      <c r="W57" s="32"/>
    </row>
    <row r="58" spans="19:23">
      <c r="S58" s="32" t="str">
        <f t="shared" ca="1" si="4"/>
        <v/>
      </c>
      <c r="T58" s="34" t="str">
        <f ca="1">IF(S58="","",T57+'Monte uma carteira de FIIs'!#REF!*12)</f>
        <v/>
      </c>
      <c r="U58" s="34" t="str">
        <f t="shared" ca="1" si="5"/>
        <v/>
      </c>
      <c r="V58" s="32"/>
      <c r="W58" s="32"/>
    </row>
    <row r="59" spans="19:23">
      <c r="S59" s="32" t="str">
        <f t="shared" ca="1" si="4"/>
        <v/>
      </c>
      <c r="T59" s="34" t="str">
        <f ca="1">IF(S59="","",T58+'Monte uma carteira de FIIs'!#REF!*12)</f>
        <v/>
      </c>
      <c r="U59" s="34" t="str">
        <f t="shared" ca="1" si="5"/>
        <v/>
      </c>
      <c r="V59" s="32"/>
      <c r="W59" s="32"/>
    </row>
    <row r="60" spans="19:23">
      <c r="S60" s="32" t="str">
        <f t="shared" ca="1" si="4"/>
        <v/>
      </c>
      <c r="T60" s="34" t="str">
        <f ca="1">IF(S60="","",T59+'Monte uma carteira de FIIs'!#REF!*12)</f>
        <v/>
      </c>
      <c r="U60" s="34" t="str">
        <f t="shared" ca="1" si="5"/>
        <v/>
      </c>
      <c r="V60" s="32"/>
      <c r="W60" s="32"/>
    </row>
    <row r="61" spans="19:23">
      <c r="S61" s="32" t="str">
        <f t="shared" ca="1" si="4"/>
        <v/>
      </c>
      <c r="T61" s="34" t="str">
        <f ca="1">IF(S61="","",T60+'Monte uma carteira de FIIs'!#REF!*12)</f>
        <v/>
      </c>
      <c r="U61" s="34" t="str">
        <f t="shared" ca="1" si="5"/>
        <v/>
      </c>
      <c r="V61" s="32"/>
      <c r="W61" s="32"/>
    </row>
    <row r="62" spans="19:23">
      <c r="S62" s="32" t="str">
        <f t="shared" ca="1" si="4"/>
        <v/>
      </c>
      <c r="T62" s="34" t="str">
        <f ca="1">IF(S62="","",T61+'Monte uma carteira de FIIs'!#REF!*12)</f>
        <v/>
      </c>
      <c r="U62" s="34" t="str">
        <f t="shared" ca="1" si="5"/>
        <v/>
      </c>
      <c r="V62" s="32"/>
      <c r="W62" s="32"/>
    </row>
    <row r="63" spans="19:23">
      <c r="S63" s="32" t="str">
        <f t="shared" ca="1" si="4"/>
        <v/>
      </c>
      <c r="T63" s="34" t="str">
        <f ca="1">IF(S63="","",T62+'Monte uma carteira de FIIs'!#REF!*12)</f>
        <v/>
      </c>
      <c r="U63" s="34" t="str">
        <f t="shared" ca="1" si="5"/>
        <v/>
      </c>
      <c r="V63" s="32"/>
      <c r="W63" s="32"/>
    </row>
    <row r="64" spans="19:23">
      <c r="S64" s="32" t="str">
        <f t="shared" ca="1" si="4"/>
        <v/>
      </c>
      <c r="T64" s="34" t="str">
        <f ca="1">IF(S64="","",T63+'Monte uma carteira de FIIs'!#REF!*12)</f>
        <v/>
      </c>
      <c r="U64" s="34" t="str">
        <f t="shared" ca="1" si="5"/>
        <v/>
      </c>
      <c r="V64" s="32"/>
      <c r="W64" s="32"/>
    </row>
    <row r="65" spans="19:23">
      <c r="S65" s="32" t="str">
        <f t="shared" ca="1" si="4"/>
        <v/>
      </c>
      <c r="T65" s="34" t="str">
        <f ca="1">IF(S65="","",T64+'Monte uma carteira de FIIs'!#REF!*12)</f>
        <v/>
      </c>
      <c r="U65" s="34" t="str">
        <f t="shared" ca="1" si="5"/>
        <v/>
      </c>
      <c r="V65" s="32"/>
      <c r="W65" s="32"/>
    </row>
    <row r="66" spans="19:23">
      <c r="S66" s="32" t="str">
        <f t="shared" ca="1" si="4"/>
        <v/>
      </c>
      <c r="T66" s="34" t="str">
        <f ca="1">IF(S66="","",T65+'Monte uma carteira de FIIs'!#REF!*12)</f>
        <v/>
      </c>
      <c r="U66" s="34" t="str">
        <f t="shared" ca="1" si="5"/>
        <v/>
      </c>
      <c r="V66" s="32"/>
      <c r="W66" s="32"/>
    </row>
    <row r="67" spans="19:23">
      <c r="S67" s="32" t="str">
        <f t="shared" ca="1" si="4"/>
        <v/>
      </c>
      <c r="T67" s="34" t="str">
        <f ca="1">IF(S67="","",T66+'Monte uma carteira de FIIs'!#REF!*12)</f>
        <v/>
      </c>
      <c r="U67" s="34" t="str">
        <f t="shared" ca="1" si="5"/>
        <v/>
      </c>
      <c r="V67" s="32"/>
      <c r="W67" s="32"/>
    </row>
    <row r="68" spans="19:23">
      <c r="S68" s="32" t="str">
        <f t="shared" ca="1" si="4"/>
        <v/>
      </c>
      <c r="T68" s="34" t="str">
        <f ca="1">IF(S68="","",T67+'Monte uma carteira de FIIs'!#REF!*12)</f>
        <v/>
      </c>
      <c r="U68" s="34" t="str">
        <f t="shared" ca="1" si="5"/>
        <v/>
      </c>
      <c r="V68" s="32"/>
      <c r="W68" s="32"/>
    </row>
    <row r="69" spans="19:23">
      <c r="S69" s="32" t="str">
        <f t="shared" ca="1" si="4"/>
        <v/>
      </c>
      <c r="T69" s="34" t="str">
        <f ca="1">IF(S69="","",T68+'Monte uma carteira de FIIs'!#REF!*12)</f>
        <v/>
      </c>
      <c r="U69" s="34" t="str">
        <f t="shared" ca="1" si="5"/>
        <v/>
      </c>
      <c r="V69" s="32"/>
      <c r="W69" s="32"/>
    </row>
    <row r="70" spans="19:23">
      <c r="S70" s="32" t="str">
        <f t="shared" ca="1" si="4"/>
        <v/>
      </c>
      <c r="T70" s="34" t="str">
        <f ca="1">IF(S70="","",T69+'Monte uma carteira de FIIs'!#REF!*12)</f>
        <v/>
      </c>
      <c r="U70" s="34" t="str">
        <f t="shared" ca="1" si="5"/>
        <v/>
      </c>
      <c r="V70" s="32"/>
      <c r="W70" s="32"/>
    </row>
    <row r="71" spans="19:23">
      <c r="S71" s="32" t="str">
        <f t="shared" ca="1" si="4"/>
        <v/>
      </c>
      <c r="T71" s="34" t="str">
        <f ca="1">IF(S71="","",T70+'Monte uma carteira de FIIs'!#REF!*12)</f>
        <v/>
      </c>
      <c r="U71" s="34" t="str">
        <f t="shared" ca="1" si="5"/>
        <v/>
      </c>
      <c r="V71" s="32"/>
      <c r="W71" s="32"/>
    </row>
    <row r="72" spans="19:23">
      <c r="S72" s="32" t="str">
        <f t="shared" ca="1" si="4"/>
        <v/>
      </c>
      <c r="T72" s="34" t="str">
        <f ca="1">IF(S72="","",T71+'Monte uma carteira de FIIs'!#REF!*12)</f>
        <v/>
      </c>
      <c r="U72" s="34" t="str">
        <f t="shared" ca="1" si="5"/>
        <v/>
      </c>
      <c r="V72" s="32"/>
      <c r="W72" s="32"/>
    </row>
    <row r="73" spans="19:23">
      <c r="S73" s="32" t="str">
        <f t="shared" ca="1" si="4"/>
        <v/>
      </c>
      <c r="T73" s="34" t="str">
        <f ca="1">IF(S73="","",T72+'Monte uma carteira de FIIs'!#REF!*12)</f>
        <v/>
      </c>
      <c r="U73" s="34" t="str">
        <f t="shared" ca="1" si="5"/>
        <v/>
      </c>
      <c r="V73" s="32"/>
      <c r="W73" s="32"/>
    </row>
    <row r="74" spans="19:23">
      <c r="S74" s="32" t="str">
        <f t="shared" ca="1" si="4"/>
        <v/>
      </c>
      <c r="T74" s="34" t="str">
        <f ca="1">IF(S74="","",T73+'Monte uma carteira de FIIs'!#REF!*12)</f>
        <v/>
      </c>
      <c r="U74" s="34" t="str">
        <f t="shared" ca="1" si="5"/>
        <v/>
      </c>
      <c r="V74" s="32"/>
      <c r="W74" s="32"/>
    </row>
    <row r="75" spans="19:23">
      <c r="S75" s="32" t="str">
        <f t="shared" ca="1" si="4"/>
        <v/>
      </c>
      <c r="T75" s="34" t="str">
        <f ca="1">IF(S75="","",T74+'Monte uma carteira de FIIs'!#REF!*12)</f>
        <v/>
      </c>
      <c r="U75" s="34" t="str">
        <f t="shared" ca="1" si="5"/>
        <v/>
      </c>
      <c r="V75" s="32"/>
      <c r="W75" s="32"/>
    </row>
    <row r="76" spans="19:23">
      <c r="S76" s="32" t="str">
        <f t="shared" ca="1" si="4"/>
        <v/>
      </c>
      <c r="T76" s="34" t="str">
        <f ca="1">IF(S76="","",T75+'Monte uma carteira de FIIs'!#REF!*12)</f>
        <v/>
      </c>
      <c r="U76" s="34" t="str">
        <f t="shared" ca="1" si="5"/>
        <v/>
      </c>
      <c r="V76" s="32"/>
      <c r="W76" s="32"/>
    </row>
    <row r="77" spans="19:23">
      <c r="S77" s="32" t="str">
        <f t="shared" ca="1" si="4"/>
        <v/>
      </c>
      <c r="T77" s="34" t="str">
        <f ca="1">IF(S77="","",T76+'Monte uma carteira de FIIs'!#REF!*12)</f>
        <v/>
      </c>
      <c r="U77" s="34" t="str">
        <f t="shared" ca="1" si="5"/>
        <v/>
      </c>
      <c r="V77" s="32"/>
      <c r="W77" s="32"/>
    </row>
    <row r="78" spans="19:23">
      <c r="S78" s="32" t="str">
        <f t="shared" ca="1" si="4"/>
        <v/>
      </c>
      <c r="T78" s="34" t="str">
        <f ca="1">IF(S78="","",T77+'Monte uma carteira de FIIs'!#REF!*12)</f>
        <v/>
      </c>
      <c r="U78" s="34" t="str">
        <f t="shared" ca="1" si="5"/>
        <v/>
      </c>
      <c r="V78" s="32"/>
      <c r="W78" s="32"/>
    </row>
    <row r="79" spans="19:23">
      <c r="S79" s="32" t="str">
        <f t="shared" ca="1" si="4"/>
        <v/>
      </c>
      <c r="T79" s="34" t="str">
        <f ca="1">IF(S79="","",T78+'Monte uma carteira de FIIs'!#REF!*12)</f>
        <v/>
      </c>
      <c r="U79" s="34" t="str">
        <f t="shared" ca="1" si="5"/>
        <v/>
      </c>
      <c r="V79" s="32"/>
      <c r="W79" s="32"/>
    </row>
    <row r="80" spans="19:23">
      <c r="S80" s="32" t="str">
        <f t="shared" ca="1" si="4"/>
        <v/>
      </c>
      <c r="T80" s="34" t="str">
        <f ca="1">IF(S80="","",T79+'Monte uma carteira de FIIs'!#REF!*12)</f>
        <v/>
      </c>
      <c r="U80" s="34" t="str">
        <f t="shared" ca="1" si="5"/>
        <v/>
      </c>
      <c r="V80" s="32"/>
      <c r="W80" s="32"/>
    </row>
    <row r="81" spans="19:23">
      <c r="S81" s="32" t="str">
        <f t="shared" ca="1" si="4"/>
        <v/>
      </c>
      <c r="T81" s="34" t="str">
        <f ca="1">IF(S81="","",T80+'Monte uma carteira de FIIs'!#REF!*12)</f>
        <v/>
      </c>
      <c r="U81" s="34" t="str">
        <f t="shared" ca="1" si="5"/>
        <v/>
      </c>
      <c r="V81" s="32"/>
      <c r="W81" s="32"/>
    </row>
    <row r="82" spans="19:23">
      <c r="S82" s="32" t="str">
        <f t="shared" ca="1" si="4"/>
        <v/>
      </c>
      <c r="T82" s="34" t="str">
        <f ca="1">IF(S82="","",T81+'Monte uma carteira de FIIs'!#REF!*12)</f>
        <v/>
      </c>
      <c r="U82" s="34" t="str">
        <f t="shared" ca="1" si="5"/>
        <v/>
      </c>
      <c r="V82" s="32"/>
      <c r="W82" s="32"/>
    </row>
    <row r="83" spans="19:23">
      <c r="S83" s="31" t="str">
        <f t="shared" ca="1" si="4"/>
        <v/>
      </c>
      <c r="T83" s="30" t="str">
        <f ca="1">IF(S83="","",T82+'Monte uma carteira de FIIs'!#REF!*12)</f>
        <v/>
      </c>
      <c r="U83" s="30" t="str">
        <f t="shared" ca="1" si="5"/>
        <v/>
      </c>
    </row>
    <row r="84" spans="19:23">
      <c r="S84" s="31" t="str">
        <f t="shared" ca="1" si="4"/>
        <v/>
      </c>
      <c r="T84" s="30" t="str">
        <f ca="1">IF(S84="","",T83+'Monte uma carteira de FIIs'!#REF!*12)</f>
        <v/>
      </c>
      <c r="U84" s="30" t="str">
        <f t="shared" ca="1" si="5"/>
        <v/>
      </c>
    </row>
    <row r="85" spans="19:23">
      <c r="S85" s="31" t="str">
        <f t="shared" ca="1" si="4"/>
        <v/>
      </c>
      <c r="T85" s="30" t="str">
        <f ca="1">IF(S85="","",T84+'Monte uma carteira de FIIs'!#REF!*12)</f>
        <v/>
      </c>
      <c r="U85" s="30" t="str">
        <f t="shared" ca="1" si="5"/>
        <v/>
      </c>
    </row>
    <row r="86" spans="19:23">
      <c r="S86" s="31" t="str">
        <f t="shared" ca="1" si="4"/>
        <v/>
      </c>
      <c r="T86" s="30" t="str">
        <f ca="1">IF(S86="","",T85+'Monte uma carteira de FIIs'!#REF!*12)</f>
        <v/>
      </c>
      <c r="U86" s="30" t="str">
        <f t="shared" ca="1" si="5"/>
        <v/>
      </c>
    </row>
    <row r="87" spans="19:23">
      <c r="S87" s="31" t="str">
        <f t="shared" ca="1" si="4"/>
        <v/>
      </c>
      <c r="T87" s="30" t="str">
        <f ca="1">IF(S87="","",T86+'Monte uma carteira de FIIs'!#REF!*12)</f>
        <v/>
      </c>
      <c r="U87" s="30" t="str">
        <f t="shared" ca="1" si="5"/>
        <v/>
      </c>
    </row>
    <row r="88" spans="19:23">
      <c r="S88" s="31" t="str">
        <f t="shared" ca="1" si="4"/>
        <v/>
      </c>
      <c r="T88" s="30" t="str">
        <f ca="1">IF(S88="","",T87+'Monte uma carteira de FIIs'!#REF!*12)</f>
        <v/>
      </c>
      <c r="U88" s="30" t="str">
        <f t="shared" ca="1" si="5"/>
        <v/>
      </c>
    </row>
    <row r="89" spans="19:23">
      <c r="S89" s="31" t="str">
        <f t="shared" ca="1" si="4"/>
        <v/>
      </c>
      <c r="T89" s="30" t="str">
        <f ca="1">IF(S89="","",T88+'Monte uma carteira de FIIs'!#REF!*12)</f>
        <v/>
      </c>
      <c r="U89" s="30" t="str">
        <f t="shared" ca="1" si="5"/>
        <v/>
      </c>
    </row>
    <row r="90" spans="19:23">
      <c r="S90" s="31" t="str">
        <f t="shared" ca="1" si="4"/>
        <v/>
      </c>
      <c r="T90" s="30" t="str">
        <f ca="1">IF(S90="","",T89+'Monte uma carteira de FIIs'!#REF!*12)</f>
        <v/>
      </c>
      <c r="U90" s="30" t="str">
        <f t="shared" ca="1" si="5"/>
        <v/>
      </c>
    </row>
    <row r="91" spans="19:23">
      <c r="S91" s="31" t="str">
        <f t="shared" ca="1" si="4"/>
        <v/>
      </c>
      <c r="T91" s="30" t="str">
        <f ca="1">IF(S91="","",T90+'Monte uma carteira de FIIs'!#REF!*12)</f>
        <v/>
      </c>
      <c r="U91" s="30" t="str">
        <f t="shared" ca="1" si="5"/>
        <v/>
      </c>
    </row>
    <row r="92" spans="19:23">
      <c r="S92" s="31" t="str">
        <f t="shared" ca="1" si="4"/>
        <v/>
      </c>
      <c r="T92" s="30" t="str">
        <f ca="1">IF(S92="","",T91+'Monte uma carteira de FIIs'!#REF!*12)</f>
        <v/>
      </c>
      <c r="U92" s="30" t="str">
        <f t="shared" ca="1" si="5"/>
        <v/>
      </c>
    </row>
    <row r="93" spans="19:23">
      <c r="S93" s="31" t="str">
        <f t="shared" ca="1" si="4"/>
        <v/>
      </c>
      <c r="T93" s="30" t="str">
        <f ca="1">IF(S93="","",T92+'Monte uma carteira de FIIs'!#REF!*12)</f>
        <v/>
      </c>
      <c r="U93" s="30" t="str">
        <f t="shared" ca="1" si="5"/>
        <v/>
      </c>
    </row>
    <row r="94" spans="19:23">
      <c r="S94" s="31" t="str">
        <f t="shared" ca="1" si="4"/>
        <v/>
      </c>
      <c r="T94" s="30" t="str">
        <f ca="1">IF(S94="","",T93+'Monte uma carteira de FIIs'!#REF!*12)</f>
        <v/>
      </c>
      <c r="U94" s="30" t="str">
        <f t="shared" ca="1" si="5"/>
        <v/>
      </c>
    </row>
    <row r="95" spans="19:23">
      <c r="S95" s="31" t="str">
        <f t="shared" ca="1" si="4"/>
        <v/>
      </c>
      <c r="T95" s="30" t="str">
        <f ca="1">IF(S95="","",T94+'Monte uma carteira de FIIs'!#REF!*12)</f>
        <v/>
      </c>
      <c r="U95" s="30" t="str">
        <f t="shared" ca="1" si="5"/>
        <v/>
      </c>
    </row>
    <row r="96" spans="19:23">
      <c r="S96" s="31" t="str">
        <f t="shared" ca="1" si="4"/>
        <v/>
      </c>
      <c r="T96" s="30" t="str">
        <f ca="1">IF(S96="","",T95+'Monte uma carteira de FIIs'!#REF!*12)</f>
        <v/>
      </c>
      <c r="U96" s="30" t="str">
        <f t="shared" ca="1" si="5"/>
        <v/>
      </c>
    </row>
    <row r="97" spans="19:21">
      <c r="S97" s="31" t="str">
        <f t="shared" ca="1" si="4"/>
        <v/>
      </c>
      <c r="T97" s="30" t="str">
        <f ca="1">IF(S97="","",T96+'Monte uma carteira de FIIs'!#REF!*12)</f>
        <v/>
      </c>
      <c r="U97" s="30" t="str">
        <f t="shared" ca="1" si="5"/>
        <v/>
      </c>
    </row>
    <row r="98" spans="19:21">
      <c r="S98" s="31" t="str">
        <f t="shared" ca="1" si="4"/>
        <v/>
      </c>
      <c r="T98" s="30" t="str">
        <f ca="1">IF(S98="","",T97+'Monte uma carteira de FIIs'!#REF!*12)</f>
        <v/>
      </c>
      <c r="U98" s="30" t="str">
        <f t="shared" ca="1" si="5"/>
        <v/>
      </c>
    </row>
    <row r="99" spans="19:21">
      <c r="S99" s="31" t="str">
        <f t="shared" ca="1" si="4"/>
        <v/>
      </c>
      <c r="T99" s="30" t="str">
        <f ca="1">IF(S99="","",T98+'Monte uma carteira de FIIs'!#REF!*12)</f>
        <v/>
      </c>
      <c r="U99" s="30" t="str">
        <f t="shared" ca="1" si="5"/>
        <v/>
      </c>
    </row>
    <row r="100" spans="19:21">
      <c r="S100" s="31" t="str">
        <f t="shared" ca="1" si="4"/>
        <v/>
      </c>
      <c r="T100" s="30" t="str">
        <f ca="1">IF(S100="","",T99+'Monte uma carteira de FIIs'!#REF!*12)</f>
        <v/>
      </c>
      <c r="U100" s="30" t="str">
        <f t="shared" ca="1" si="5"/>
        <v/>
      </c>
    </row>
    <row r="101" spans="19:21">
      <c r="S101" s="31" t="str">
        <f t="shared" ca="1" si="4"/>
        <v/>
      </c>
      <c r="T101" s="30" t="str">
        <f ca="1">IF(S101="","",T100+'Monte uma carteira de FIIs'!#REF!*12)</f>
        <v/>
      </c>
      <c r="U101" s="30" t="str">
        <f t="shared" ca="1" si="5"/>
        <v/>
      </c>
    </row>
    <row r="102" spans="19:21">
      <c r="S102" s="31" t="str">
        <f t="shared" ca="1" si="4"/>
        <v/>
      </c>
      <c r="T102" s="30" t="str">
        <f ca="1">IF(S102="","",T101+'Monte uma carteira de FIIs'!#REF!*12)</f>
        <v/>
      </c>
      <c r="U102" s="30" t="str">
        <f t="shared" ca="1" si="5"/>
        <v/>
      </c>
    </row>
    <row r="103" spans="19:21">
      <c r="S103" s="31" t="str">
        <f t="shared" ca="1" si="4"/>
        <v/>
      </c>
      <c r="T103" s="30" t="str">
        <f ca="1">IF(S103="","",T102+'Monte uma carteira de FIIs'!#REF!*12)</f>
        <v/>
      </c>
      <c r="U103" s="30" t="str">
        <f t="shared" ca="1" si="5"/>
        <v/>
      </c>
    </row>
    <row r="104" spans="19:21">
      <c r="S104" s="31" t="str">
        <f t="shared" ca="1" si="4"/>
        <v/>
      </c>
      <c r="T104" s="30" t="str">
        <f ca="1">IF(S104="","",T103+'Monte uma carteira de FIIs'!#REF!*12)</f>
        <v/>
      </c>
      <c r="U104" s="30" t="str">
        <f t="shared" ca="1" si="5"/>
        <v/>
      </c>
    </row>
    <row r="105" spans="19:21">
      <c r="S105" s="31" t="str">
        <f t="shared" ca="1" si="4"/>
        <v/>
      </c>
      <c r="T105" s="30" t="str">
        <f ca="1">IF(S105="","",T104+'Monte uma carteira de FIIs'!#REF!*12)</f>
        <v/>
      </c>
      <c r="U105" s="30" t="str">
        <f t="shared" ca="1" si="5"/>
        <v/>
      </c>
    </row>
    <row r="106" spans="19:21">
      <c r="S106" s="31" t="str">
        <f t="shared" ca="1" si="4"/>
        <v/>
      </c>
      <c r="T106" s="30" t="str">
        <f ca="1">IF(S106="","",T105+'Monte uma carteira de FIIs'!#REF!*12)</f>
        <v/>
      </c>
      <c r="U106" s="30" t="str">
        <f t="shared" ca="1" si="5"/>
        <v/>
      </c>
    </row>
    <row r="107" spans="19:21">
      <c r="S107" s="31" t="str">
        <f t="shared" ca="1" si="4"/>
        <v/>
      </c>
      <c r="T107" s="30" t="str">
        <f ca="1">IF(S107="","",T106+'Monte uma carteira de FIIs'!#REF!*12)</f>
        <v/>
      </c>
      <c r="U107" s="30" t="str">
        <f t="shared" ca="1" si="5"/>
        <v/>
      </c>
    </row>
    <row r="108" spans="19:21">
      <c r="S108" s="31" t="str">
        <f t="shared" ca="1" si="4"/>
        <v/>
      </c>
      <c r="T108" s="30" t="str">
        <f ca="1">IF(S108="","",T107+'Monte uma carteira de FIIs'!#REF!*12)</f>
        <v/>
      </c>
      <c r="U108" s="30" t="str">
        <f t="shared" ca="1" si="5"/>
        <v/>
      </c>
    </row>
    <row r="109" spans="19:21">
      <c r="S109" s="31" t="str">
        <f t="shared" ca="1" si="4"/>
        <v/>
      </c>
      <c r="T109" s="30" t="str">
        <f ca="1">IF(S109="","",T108+'Monte uma carteira de FIIs'!#REF!*12)</f>
        <v/>
      </c>
      <c r="U109" s="30" t="str">
        <f t="shared" ca="1" si="5"/>
        <v/>
      </c>
    </row>
    <row r="110" spans="19:21">
      <c r="S110" s="31" t="str">
        <f t="shared" ca="1" si="4"/>
        <v/>
      </c>
      <c r="T110" s="30" t="str">
        <f ca="1">IF(S110="","",T109+'Monte uma carteira de FIIs'!#REF!*12)</f>
        <v/>
      </c>
      <c r="U110" s="30" t="str">
        <f t="shared" ca="1" si="5"/>
        <v/>
      </c>
    </row>
    <row r="111" spans="19:21">
      <c r="S111" s="31" t="str">
        <f t="shared" ca="1" si="4"/>
        <v/>
      </c>
      <c r="T111" s="30" t="str">
        <f ca="1">IF(S111="","",T110+'Monte uma carteira de FIIs'!#REF!*12)</f>
        <v/>
      </c>
      <c r="U111" s="30" t="str">
        <f t="shared" ca="1" si="5"/>
        <v/>
      </c>
    </row>
    <row r="112" spans="19:21">
      <c r="S112" s="31" t="str">
        <f t="shared" ca="1" si="4"/>
        <v/>
      </c>
      <c r="T112" s="30" t="str">
        <f ca="1">IF(S112="","",T111+'Monte uma carteira de FIIs'!#REF!*12)</f>
        <v/>
      </c>
      <c r="U112" s="30" t="str">
        <f t="shared" ca="1" si="5"/>
        <v/>
      </c>
    </row>
    <row r="113" spans="19:21">
      <c r="S113" s="31" t="str">
        <f t="shared" ca="1" si="4"/>
        <v/>
      </c>
      <c r="T113" s="30" t="str">
        <f ca="1">IF(S113="","",T112+'Monte uma carteira de FIIs'!#REF!*12)</f>
        <v/>
      </c>
      <c r="U113" s="30" t="str">
        <f t="shared" ca="1" si="5"/>
        <v/>
      </c>
    </row>
    <row r="114" spans="19:21">
      <c r="S114" s="31" t="str">
        <f t="shared" ref="S114:S177" ca="1" si="6">IFERROR(IF(S113=$AB$6,"",S113+1),"")</f>
        <v/>
      </c>
      <c r="T114" s="30" t="str">
        <f ca="1">IF(S114="","",T113+'Monte uma carteira de FIIs'!#REF!*12)</f>
        <v/>
      </c>
      <c r="U114" s="30" t="str">
        <f t="shared" ref="U114:U177" ca="1" si="7">IFERROR(T114*$AB$3,"")</f>
        <v/>
      </c>
    </row>
    <row r="115" spans="19:21">
      <c r="S115" s="31" t="str">
        <f t="shared" ca="1" si="6"/>
        <v/>
      </c>
      <c r="T115" s="30" t="str">
        <f ca="1">IF(S115="","",T114+'Monte uma carteira de FIIs'!#REF!*12)</f>
        <v/>
      </c>
      <c r="U115" s="30" t="str">
        <f t="shared" ca="1" si="7"/>
        <v/>
      </c>
    </row>
    <row r="116" spans="19:21">
      <c r="S116" s="31" t="str">
        <f t="shared" ca="1" si="6"/>
        <v/>
      </c>
      <c r="T116" s="30" t="str">
        <f ca="1">IF(S116="","",T115+'Monte uma carteira de FIIs'!#REF!*12)</f>
        <v/>
      </c>
      <c r="U116" s="30" t="str">
        <f t="shared" ca="1" si="7"/>
        <v/>
      </c>
    </row>
    <row r="117" spans="19:21">
      <c r="S117" s="31" t="str">
        <f t="shared" ca="1" si="6"/>
        <v/>
      </c>
      <c r="T117" s="30" t="str">
        <f ca="1">IF(S117="","",T116+'Monte uma carteira de FIIs'!#REF!*12)</f>
        <v/>
      </c>
      <c r="U117" s="30" t="str">
        <f t="shared" ca="1" si="7"/>
        <v/>
      </c>
    </row>
    <row r="118" spans="19:21">
      <c r="S118" s="31" t="str">
        <f t="shared" ca="1" si="6"/>
        <v/>
      </c>
      <c r="T118" s="30" t="str">
        <f ca="1">IF(S118="","",T117+'Monte uma carteira de FIIs'!#REF!*12)</f>
        <v/>
      </c>
      <c r="U118" s="30" t="str">
        <f t="shared" ca="1" si="7"/>
        <v/>
      </c>
    </row>
    <row r="119" spans="19:21">
      <c r="S119" s="31" t="str">
        <f t="shared" ca="1" si="6"/>
        <v/>
      </c>
      <c r="T119" s="30" t="str">
        <f ca="1">IF(S119="","",T118+'Monte uma carteira de FIIs'!#REF!*12)</f>
        <v/>
      </c>
      <c r="U119" s="30" t="str">
        <f t="shared" ca="1" si="7"/>
        <v/>
      </c>
    </row>
    <row r="120" spans="19:21">
      <c r="S120" s="31" t="str">
        <f t="shared" ca="1" si="6"/>
        <v/>
      </c>
      <c r="T120" s="30" t="str">
        <f ca="1">IF(S120="","",T119+'Monte uma carteira de FIIs'!#REF!*12)</f>
        <v/>
      </c>
      <c r="U120" s="30" t="str">
        <f t="shared" ca="1" si="7"/>
        <v/>
      </c>
    </row>
    <row r="121" spans="19:21">
      <c r="S121" s="31" t="str">
        <f t="shared" ca="1" si="6"/>
        <v/>
      </c>
      <c r="T121" s="30" t="str">
        <f ca="1">IF(S121="","",T120+'Monte uma carteira de FIIs'!#REF!*12)</f>
        <v/>
      </c>
      <c r="U121" s="30" t="str">
        <f t="shared" ca="1" si="7"/>
        <v/>
      </c>
    </row>
    <row r="122" spans="19:21">
      <c r="S122" s="31" t="str">
        <f t="shared" ca="1" si="6"/>
        <v/>
      </c>
      <c r="T122" s="30" t="str">
        <f ca="1">IF(S122="","",T121+'Monte uma carteira de FIIs'!#REF!*12)</f>
        <v/>
      </c>
      <c r="U122" s="30" t="str">
        <f t="shared" ca="1" si="7"/>
        <v/>
      </c>
    </row>
    <row r="123" spans="19:21">
      <c r="S123" s="31" t="str">
        <f t="shared" ca="1" si="6"/>
        <v/>
      </c>
      <c r="T123" s="30" t="str">
        <f ca="1">IF(S123="","",T122+'Monte uma carteira de FIIs'!#REF!*12)</f>
        <v/>
      </c>
      <c r="U123" s="30" t="str">
        <f t="shared" ca="1" si="7"/>
        <v/>
      </c>
    </row>
    <row r="124" spans="19:21">
      <c r="S124" s="31" t="str">
        <f t="shared" ca="1" si="6"/>
        <v/>
      </c>
      <c r="T124" s="30" t="str">
        <f ca="1">IF(S124="","",T123+'Monte uma carteira de FIIs'!#REF!*12)</f>
        <v/>
      </c>
      <c r="U124" s="30" t="str">
        <f t="shared" ca="1" si="7"/>
        <v/>
      </c>
    </row>
    <row r="125" spans="19:21">
      <c r="S125" s="31" t="str">
        <f t="shared" ca="1" si="6"/>
        <v/>
      </c>
      <c r="T125" s="30" t="str">
        <f ca="1">IF(S125="","",T124+'Monte uma carteira de FIIs'!#REF!*12)</f>
        <v/>
      </c>
      <c r="U125" s="30" t="str">
        <f t="shared" ca="1" si="7"/>
        <v/>
      </c>
    </row>
    <row r="126" spans="19:21">
      <c r="S126" s="31" t="str">
        <f t="shared" ca="1" si="6"/>
        <v/>
      </c>
      <c r="T126" s="30" t="str">
        <f ca="1">IF(S126="","",T125+'Monte uma carteira de FIIs'!#REF!*12)</f>
        <v/>
      </c>
      <c r="U126" s="30" t="str">
        <f t="shared" ca="1" si="7"/>
        <v/>
      </c>
    </row>
    <row r="127" spans="19:21">
      <c r="S127" s="31" t="str">
        <f t="shared" ca="1" si="6"/>
        <v/>
      </c>
      <c r="T127" s="30" t="str">
        <f ca="1">IF(S127="","",T126+'Monte uma carteira de FIIs'!#REF!*12)</f>
        <v/>
      </c>
      <c r="U127" s="30" t="str">
        <f t="shared" ca="1" si="7"/>
        <v/>
      </c>
    </row>
    <row r="128" spans="19:21">
      <c r="S128" s="31" t="str">
        <f t="shared" ca="1" si="6"/>
        <v/>
      </c>
      <c r="T128" s="30" t="str">
        <f ca="1">IF(S128="","",T127+'Monte uma carteira de FIIs'!#REF!*12)</f>
        <v/>
      </c>
      <c r="U128" s="30" t="str">
        <f t="shared" ca="1" si="7"/>
        <v/>
      </c>
    </row>
    <row r="129" spans="19:21">
      <c r="S129" s="31" t="str">
        <f t="shared" ca="1" si="6"/>
        <v/>
      </c>
      <c r="T129" s="30" t="str">
        <f ca="1">IF(S129="","",T128+'Monte uma carteira de FIIs'!#REF!*12)</f>
        <v/>
      </c>
      <c r="U129" s="30" t="str">
        <f t="shared" ca="1" si="7"/>
        <v/>
      </c>
    </row>
    <row r="130" spans="19:21">
      <c r="S130" s="31" t="str">
        <f t="shared" ca="1" si="6"/>
        <v/>
      </c>
      <c r="T130" s="30" t="str">
        <f ca="1">IF(S130="","",T129+'Monte uma carteira de FIIs'!#REF!*12)</f>
        <v/>
      </c>
      <c r="U130" s="30" t="str">
        <f t="shared" ca="1" si="7"/>
        <v/>
      </c>
    </row>
    <row r="131" spans="19:21">
      <c r="S131" s="31" t="str">
        <f t="shared" ca="1" si="6"/>
        <v/>
      </c>
      <c r="T131" s="30" t="str">
        <f ca="1">IF(S131="","",T130+'Monte uma carteira de FIIs'!#REF!*12)</f>
        <v/>
      </c>
      <c r="U131" s="30" t="str">
        <f t="shared" ca="1" si="7"/>
        <v/>
      </c>
    </row>
    <row r="132" spans="19:21">
      <c r="S132" s="31" t="str">
        <f t="shared" ca="1" si="6"/>
        <v/>
      </c>
      <c r="T132" s="30" t="str">
        <f ca="1">IF(S132="","",T131+'Monte uma carteira de FIIs'!#REF!*12)</f>
        <v/>
      </c>
      <c r="U132" s="30" t="str">
        <f t="shared" ca="1" si="7"/>
        <v/>
      </c>
    </row>
    <row r="133" spans="19:21">
      <c r="S133" s="31" t="str">
        <f t="shared" ca="1" si="6"/>
        <v/>
      </c>
      <c r="T133" s="30" t="str">
        <f ca="1">IF(S133="","",T132+'Monte uma carteira de FIIs'!#REF!*12)</f>
        <v/>
      </c>
      <c r="U133" s="30" t="str">
        <f t="shared" ca="1" si="7"/>
        <v/>
      </c>
    </row>
    <row r="134" spans="19:21">
      <c r="S134" s="31" t="str">
        <f t="shared" ca="1" si="6"/>
        <v/>
      </c>
      <c r="T134" s="30" t="str">
        <f ca="1">IF(S134="","",T133+'Monte uma carteira de FIIs'!#REF!*12)</f>
        <v/>
      </c>
      <c r="U134" s="30" t="str">
        <f t="shared" ca="1" si="7"/>
        <v/>
      </c>
    </row>
    <row r="135" spans="19:21">
      <c r="S135" s="31" t="str">
        <f t="shared" ca="1" si="6"/>
        <v/>
      </c>
      <c r="T135" s="30" t="str">
        <f ca="1">IF(S135="","",T134+'Monte uma carteira de FIIs'!#REF!*12)</f>
        <v/>
      </c>
      <c r="U135" s="30" t="str">
        <f t="shared" ca="1" si="7"/>
        <v/>
      </c>
    </row>
    <row r="136" spans="19:21">
      <c r="S136" s="31" t="str">
        <f t="shared" ca="1" si="6"/>
        <v/>
      </c>
      <c r="T136" s="30" t="str">
        <f ca="1">IF(S136="","",T135+'Monte uma carteira de FIIs'!#REF!*12)</f>
        <v/>
      </c>
      <c r="U136" s="30" t="str">
        <f t="shared" ca="1" si="7"/>
        <v/>
      </c>
    </row>
    <row r="137" spans="19:21">
      <c r="S137" s="31" t="str">
        <f t="shared" ca="1" si="6"/>
        <v/>
      </c>
      <c r="T137" s="30" t="str">
        <f ca="1">IF(S137="","",T136+'Monte uma carteira de FIIs'!#REF!*12)</f>
        <v/>
      </c>
      <c r="U137" s="30" t="str">
        <f t="shared" ca="1" si="7"/>
        <v/>
      </c>
    </row>
    <row r="138" spans="19:21">
      <c r="S138" s="31" t="str">
        <f t="shared" ca="1" si="6"/>
        <v/>
      </c>
      <c r="T138" s="30" t="str">
        <f ca="1">IF(S138="","",T137+'Monte uma carteira de FIIs'!#REF!*12)</f>
        <v/>
      </c>
      <c r="U138" s="30" t="str">
        <f t="shared" ca="1" si="7"/>
        <v/>
      </c>
    </row>
    <row r="139" spans="19:21">
      <c r="S139" s="31" t="str">
        <f t="shared" ca="1" si="6"/>
        <v/>
      </c>
      <c r="T139" s="30" t="str">
        <f ca="1">IF(S139="","",T138+'Monte uma carteira de FIIs'!#REF!*12)</f>
        <v/>
      </c>
      <c r="U139" s="30" t="str">
        <f t="shared" ca="1" si="7"/>
        <v/>
      </c>
    </row>
    <row r="140" spans="19:21">
      <c r="S140" s="31" t="str">
        <f t="shared" ca="1" si="6"/>
        <v/>
      </c>
      <c r="T140" s="30" t="str">
        <f ca="1">IF(S140="","",T139+'Monte uma carteira de FIIs'!#REF!*12)</f>
        <v/>
      </c>
      <c r="U140" s="30" t="str">
        <f t="shared" ca="1" si="7"/>
        <v/>
      </c>
    </row>
    <row r="141" spans="19:21">
      <c r="S141" s="31" t="str">
        <f t="shared" ca="1" si="6"/>
        <v/>
      </c>
      <c r="T141" s="30" t="str">
        <f ca="1">IF(S141="","",T140+'Monte uma carteira de FIIs'!#REF!*12)</f>
        <v/>
      </c>
      <c r="U141" s="30" t="str">
        <f t="shared" ca="1" si="7"/>
        <v/>
      </c>
    </row>
    <row r="142" spans="19:21">
      <c r="S142" s="31" t="str">
        <f t="shared" ca="1" si="6"/>
        <v/>
      </c>
      <c r="T142" s="30" t="str">
        <f ca="1">IF(S142="","",T141+'Monte uma carteira de FIIs'!#REF!*12)</f>
        <v/>
      </c>
      <c r="U142" s="30" t="str">
        <f t="shared" ca="1" si="7"/>
        <v/>
      </c>
    </row>
    <row r="143" spans="19:21">
      <c r="S143" s="31" t="str">
        <f t="shared" ca="1" si="6"/>
        <v/>
      </c>
      <c r="T143" s="30" t="str">
        <f ca="1">IF(S143="","",T142+'Monte uma carteira de FIIs'!#REF!*12)</f>
        <v/>
      </c>
      <c r="U143" s="30" t="str">
        <f t="shared" ca="1" si="7"/>
        <v/>
      </c>
    </row>
    <row r="144" spans="19:21">
      <c r="S144" s="31" t="str">
        <f t="shared" ca="1" si="6"/>
        <v/>
      </c>
      <c r="T144" s="30" t="str">
        <f ca="1">IF(S144="","",T143+'Monte uma carteira de FIIs'!#REF!*12)</f>
        <v/>
      </c>
      <c r="U144" s="30" t="str">
        <f t="shared" ca="1" si="7"/>
        <v/>
      </c>
    </row>
    <row r="145" spans="19:21">
      <c r="S145" s="31" t="str">
        <f t="shared" ca="1" si="6"/>
        <v/>
      </c>
      <c r="T145" s="30" t="str">
        <f ca="1">IF(S145="","",T144+'Monte uma carteira de FIIs'!#REF!*12)</f>
        <v/>
      </c>
      <c r="U145" s="30" t="str">
        <f t="shared" ca="1" si="7"/>
        <v/>
      </c>
    </row>
    <row r="146" spans="19:21">
      <c r="S146" s="31" t="str">
        <f t="shared" ca="1" si="6"/>
        <v/>
      </c>
      <c r="T146" s="30" t="str">
        <f ca="1">IF(S146="","",T145+'Monte uma carteira de FIIs'!#REF!*12)</f>
        <v/>
      </c>
      <c r="U146" s="30" t="str">
        <f t="shared" ca="1" si="7"/>
        <v/>
      </c>
    </row>
    <row r="147" spans="19:21">
      <c r="S147" s="31" t="str">
        <f t="shared" ca="1" si="6"/>
        <v/>
      </c>
      <c r="T147" s="30" t="str">
        <f ca="1">IF(S147="","",T146+'Monte uma carteira de FIIs'!#REF!*12)</f>
        <v/>
      </c>
      <c r="U147" s="30" t="str">
        <f t="shared" ca="1" si="7"/>
        <v/>
      </c>
    </row>
    <row r="148" spans="19:21">
      <c r="S148" s="31" t="str">
        <f t="shared" ca="1" si="6"/>
        <v/>
      </c>
      <c r="T148" s="30" t="str">
        <f ca="1">IF(S148="","",T147+'Monte uma carteira de FIIs'!#REF!*12)</f>
        <v/>
      </c>
      <c r="U148" s="30" t="str">
        <f t="shared" ca="1" si="7"/>
        <v/>
      </c>
    </row>
    <row r="149" spans="19:21">
      <c r="S149" s="31" t="str">
        <f t="shared" ca="1" si="6"/>
        <v/>
      </c>
      <c r="T149" s="30" t="str">
        <f ca="1">IF(S149="","",T148+'Monte uma carteira de FIIs'!#REF!*12)</f>
        <v/>
      </c>
      <c r="U149" s="30" t="str">
        <f t="shared" ca="1" si="7"/>
        <v/>
      </c>
    </row>
    <row r="150" spans="19:21">
      <c r="S150" s="31" t="str">
        <f t="shared" ca="1" si="6"/>
        <v/>
      </c>
      <c r="T150" s="30" t="str">
        <f ca="1">IF(S150="","",T149+'Monte uma carteira de FIIs'!#REF!*12)</f>
        <v/>
      </c>
      <c r="U150" s="30" t="str">
        <f t="shared" ca="1" si="7"/>
        <v/>
      </c>
    </row>
    <row r="151" spans="19:21">
      <c r="S151" s="31" t="str">
        <f t="shared" ca="1" si="6"/>
        <v/>
      </c>
      <c r="T151" s="30" t="str">
        <f ca="1">IF(S151="","",T150+'Monte uma carteira de FIIs'!#REF!*12)</f>
        <v/>
      </c>
      <c r="U151" s="30" t="str">
        <f t="shared" ca="1" si="7"/>
        <v/>
      </c>
    </row>
    <row r="152" spans="19:21">
      <c r="S152" s="31" t="str">
        <f t="shared" ca="1" si="6"/>
        <v/>
      </c>
      <c r="T152" s="30" t="str">
        <f ca="1">IF(S152="","",T151+'Monte uma carteira de FIIs'!#REF!*12)</f>
        <v/>
      </c>
      <c r="U152" s="30" t="str">
        <f t="shared" ca="1" si="7"/>
        <v/>
      </c>
    </row>
    <row r="153" spans="19:21">
      <c r="S153" s="31" t="str">
        <f t="shared" ca="1" si="6"/>
        <v/>
      </c>
      <c r="T153" s="30" t="str">
        <f ca="1">IF(S153="","",T152+'Monte uma carteira de FIIs'!#REF!*12)</f>
        <v/>
      </c>
      <c r="U153" s="30" t="str">
        <f t="shared" ca="1" si="7"/>
        <v/>
      </c>
    </row>
    <row r="154" spans="19:21">
      <c r="S154" s="31" t="str">
        <f t="shared" ca="1" si="6"/>
        <v/>
      </c>
      <c r="T154" s="30" t="str">
        <f ca="1">IF(S154="","",T153+'Monte uma carteira de FIIs'!#REF!*12)</f>
        <v/>
      </c>
      <c r="U154" s="30" t="str">
        <f t="shared" ca="1" si="7"/>
        <v/>
      </c>
    </row>
    <row r="155" spans="19:21">
      <c r="S155" s="31" t="str">
        <f t="shared" ca="1" si="6"/>
        <v/>
      </c>
      <c r="T155" s="30" t="str">
        <f ca="1">IF(S155="","",T154+'Monte uma carteira de FIIs'!#REF!*12)</f>
        <v/>
      </c>
      <c r="U155" s="30" t="str">
        <f t="shared" ca="1" si="7"/>
        <v/>
      </c>
    </row>
    <row r="156" spans="19:21">
      <c r="S156" s="31" t="str">
        <f t="shared" ca="1" si="6"/>
        <v/>
      </c>
      <c r="T156" s="30" t="str">
        <f ca="1">IF(S156="","",T155+'Monte uma carteira de FIIs'!#REF!*12)</f>
        <v/>
      </c>
      <c r="U156" s="30" t="str">
        <f t="shared" ca="1" si="7"/>
        <v/>
      </c>
    </row>
    <row r="157" spans="19:21">
      <c r="S157" s="31" t="str">
        <f t="shared" ca="1" si="6"/>
        <v/>
      </c>
      <c r="T157" s="30" t="str">
        <f ca="1">IF(S157="","",T156+'Monte uma carteira de FIIs'!#REF!*12)</f>
        <v/>
      </c>
      <c r="U157" s="30" t="str">
        <f t="shared" ca="1" si="7"/>
        <v/>
      </c>
    </row>
    <row r="158" spans="19:21">
      <c r="S158" s="31" t="str">
        <f t="shared" ca="1" si="6"/>
        <v/>
      </c>
      <c r="T158" s="30" t="str">
        <f ca="1">IF(S158="","",T157+'Monte uma carteira de FIIs'!#REF!*12)</f>
        <v/>
      </c>
      <c r="U158" s="30" t="str">
        <f t="shared" ca="1" si="7"/>
        <v/>
      </c>
    </row>
    <row r="159" spans="19:21">
      <c r="S159" s="31" t="str">
        <f t="shared" ca="1" si="6"/>
        <v/>
      </c>
      <c r="T159" s="30" t="str">
        <f ca="1">IF(S159="","",T158+'Monte uma carteira de FIIs'!#REF!*12)</f>
        <v/>
      </c>
      <c r="U159" s="30" t="str">
        <f t="shared" ca="1" si="7"/>
        <v/>
      </c>
    </row>
    <row r="160" spans="19:21">
      <c r="S160" s="31" t="str">
        <f t="shared" ca="1" si="6"/>
        <v/>
      </c>
      <c r="T160" s="30" t="str">
        <f ca="1">IF(S160="","",T159+'Monte uma carteira de FIIs'!#REF!*12)</f>
        <v/>
      </c>
      <c r="U160" s="30" t="str">
        <f t="shared" ca="1" si="7"/>
        <v/>
      </c>
    </row>
    <row r="161" spans="19:21">
      <c r="S161" s="31" t="str">
        <f t="shared" ca="1" si="6"/>
        <v/>
      </c>
      <c r="T161" s="30" t="str">
        <f ca="1">IF(S161="","",T160+'Monte uma carteira de FIIs'!#REF!*12)</f>
        <v/>
      </c>
      <c r="U161" s="30" t="str">
        <f t="shared" ca="1" si="7"/>
        <v/>
      </c>
    </row>
    <row r="162" spans="19:21">
      <c r="S162" s="31" t="str">
        <f t="shared" ca="1" si="6"/>
        <v/>
      </c>
      <c r="T162" s="30" t="str">
        <f ca="1">IF(S162="","",T161+'Monte uma carteira de FIIs'!#REF!*12)</f>
        <v/>
      </c>
      <c r="U162" s="30" t="str">
        <f t="shared" ca="1" si="7"/>
        <v/>
      </c>
    </row>
    <row r="163" spans="19:21">
      <c r="S163" s="31" t="str">
        <f t="shared" ca="1" si="6"/>
        <v/>
      </c>
      <c r="T163" s="30" t="str">
        <f ca="1">IF(S163="","",T162+'Monte uma carteira de FIIs'!#REF!*12)</f>
        <v/>
      </c>
      <c r="U163" s="30" t="str">
        <f t="shared" ca="1" si="7"/>
        <v/>
      </c>
    </row>
    <row r="164" spans="19:21">
      <c r="S164" s="31" t="str">
        <f t="shared" ca="1" si="6"/>
        <v/>
      </c>
      <c r="T164" s="30" t="str">
        <f ca="1">IF(S164="","",T163+'Monte uma carteira de FIIs'!#REF!*12)</f>
        <v/>
      </c>
      <c r="U164" s="30" t="str">
        <f t="shared" ca="1" si="7"/>
        <v/>
      </c>
    </row>
    <row r="165" spans="19:21">
      <c r="S165" s="31" t="str">
        <f t="shared" ca="1" si="6"/>
        <v/>
      </c>
      <c r="T165" s="30" t="str">
        <f ca="1">IF(S165="","",T164+'Monte uma carteira de FIIs'!#REF!*12)</f>
        <v/>
      </c>
      <c r="U165" s="30" t="str">
        <f t="shared" ca="1" si="7"/>
        <v/>
      </c>
    </row>
    <row r="166" spans="19:21">
      <c r="S166" s="31" t="str">
        <f t="shared" ca="1" si="6"/>
        <v/>
      </c>
      <c r="T166" s="30" t="str">
        <f ca="1">IF(S166="","",T165+'Monte uma carteira de FIIs'!#REF!*12)</f>
        <v/>
      </c>
      <c r="U166" s="30" t="str">
        <f t="shared" ca="1" si="7"/>
        <v/>
      </c>
    </row>
    <row r="167" spans="19:21">
      <c r="S167" s="31" t="str">
        <f t="shared" ca="1" si="6"/>
        <v/>
      </c>
      <c r="T167" s="30" t="str">
        <f ca="1">IF(S167="","",T166+'Monte uma carteira de FIIs'!#REF!*12)</f>
        <v/>
      </c>
      <c r="U167" s="30" t="str">
        <f t="shared" ca="1" si="7"/>
        <v/>
      </c>
    </row>
    <row r="168" spans="19:21">
      <c r="S168" s="31" t="str">
        <f t="shared" ca="1" si="6"/>
        <v/>
      </c>
      <c r="T168" s="30" t="str">
        <f ca="1">IF(S168="","",T167+'Monte uma carteira de FIIs'!#REF!*12)</f>
        <v/>
      </c>
      <c r="U168" s="30" t="str">
        <f t="shared" ca="1" si="7"/>
        <v/>
      </c>
    </row>
    <row r="169" spans="19:21">
      <c r="S169" s="31" t="str">
        <f t="shared" ca="1" si="6"/>
        <v/>
      </c>
      <c r="T169" s="30" t="str">
        <f ca="1">IF(S169="","",T168+'Monte uma carteira de FIIs'!#REF!*12)</f>
        <v/>
      </c>
      <c r="U169" s="30" t="str">
        <f t="shared" ca="1" si="7"/>
        <v/>
      </c>
    </row>
    <row r="170" spans="19:21">
      <c r="S170" s="31" t="str">
        <f t="shared" ca="1" si="6"/>
        <v/>
      </c>
      <c r="T170" s="30" t="str">
        <f ca="1">IF(S170="","",T169+'Monte uma carteira de FIIs'!#REF!*12)</f>
        <v/>
      </c>
      <c r="U170" s="30" t="str">
        <f t="shared" ca="1" si="7"/>
        <v/>
      </c>
    </row>
    <row r="171" spans="19:21">
      <c r="S171" s="31" t="str">
        <f t="shared" ca="1" si="6"/>
        <v/>
      </c>
      <c r="T171" s="30" t="str">
        <f ca="1">IF(S171="","",T170+'Monte uma carteira de FIIs'!#REF!*12)</f>
        <v/>
      </c>
      <c r="U171" s="30" t="str">
        <f t="shared" ca="1" si="7"/>
        <v/>
      </c>
    </row>
    <row r="172" spans="19:21">
      <c r="S172" s="31" t="str">
        <f t="shared" ca="1" si="6"/>
        <v/>
      </c>
      <c r="T172" s="30" t="str">
        <f ca="1">IF(S172="","",T171+'Monte uma carteira de FIIs'!#REF!*12)</f>
        <v/>
      </c>
      <c r="U172" s="30" t="str">
        <f t="shared" ca="1" si="7"/>
        <v/>
      </c>
    </row>
    <row r="173" spans="19:21">
      <c r="S173" s="31" t="str">
        <f t="shared" ca="1" si="6"/>
        <v/>
      </c>
      <c r="T173" s="30" t="str">
        <f ca="1">IF(S173="","",T172+'Monte uma carteira de FIIs'!#REF!*12)</f>
        <v/>
      </c>
      <c r="U173" s="30" t="str">
        <f t="shared" ca="1" si="7"/>
        <v/>
      </c>
    </row>
    <row r="174" spans="19:21">
      <c r="S174" s="31" t="str">
        <f t="shared" ca="1" si="6"/>
        <v/>
      </c>
      <c r="T174" s="30" t="str">
        <f ca="1">IF(S174="","",T173+'Monte uma carteira de FIIs'!#REF!*12)</f>
        <v/>
      </c>
      <c r="U174" s="30" t="str">
        <f t="shared" ca="1" si="7"/>
        <v/>
      </c>
    </row>
    <row r="175" spans="19:21">
      <c r="S175" s="31" t="str">
        <f t="shared" ca="1" si="6"/>
        <v/>
      </c>
      <c r="T175" s="30" t="str">
        <f ca="1">IF(S175="","",T174+'Monte uma carteira de FIIs'!#REF!*12)</f>
        <v/>
      </c>
      <c r="U175" s="30" t="str">
        <f t="shared" ca="1" si="7"/>
        <v/>
      </c>
    </row>
    <row r="176" spans="19:21">
      <c r="S176" s="31" t="str">
        <f t="shared" ca="1" si="6"/>
        <v/>
      </c>
      <c r="T176" s="30" t="str">
        <f ca="1">IF(S176="","",T175+'Monte uma carteira de FIIs'!#REF!*12)</f>
        <v/>
      </c>
      <c r="U176" s="30" t="str">
        <f t="shared" ca="1" si="7"/>
        <v/>
      </c>
    </row>
    <row r="177" spans="19:21">
      <c r="S177" s="31" t="str">
        <f t="shared" ca="1" si="6"/>
        <v/>
      </c>
      <c r="T177" s="30" t="str">
        <f ca="1">IF(S177="","",T176+'Monte uma carteira de FIIs'!#REF!*12)</f>
        <v/>
      </c>
      <c r="U177" s="30" t="str">
        <f t="shared" ca="1" si="7"/>
        <v/>
      </c>
    </row>
    <row r="178" spans="19:21">
      <c r="S178" s="31" t="str">
        <f t="shared" ref="S178:S241" ca="1" si="8">IFERROR(IF(S177=$AB$6,"",S177+1),"")</f>
        <v/>
      </c>
      <c r="T178" s="30" t="str">
        <f ca="1">IF(S178="","",T177+'Monte uma carteira de FIIs'!#REF!*12)</f>
        <v/>
      </c>
      <c r="U178" s="30" t="str">
        <f t="shared" ref="U178:U241" ca="1" si="9">IFERROR(T178*$AB$3,"")</f>
        <v/>
      </c>
    </row>
    <row r="179" spans="19:21">
      <c r="S179" s="31" t="str">
        <f t="shared" ca="1" si="8"/>
        <v/>
      </c>
      <c r="T179" s="30" t="str">
        <f ca="1">IF(S179="","",T178+'Monte uma carteira de FIIs'!#REF!*12)</f>
        <v/>
      </c>
      <c r="U179" s="30" t="str">
        <f t="shared" ca="1" si="9"/>
        <v/>
      </c>
    </row>
    <row r="180" spans="19:21">
      <c r="S180" s="31" t="str">
        <f t="shared" ca="1" si="8"/>
        <v/>
      </c>
      <c r="T180" s="30" t="str">
        <f ca="1">IF(S180="","",T179+'Monte uma carteira de FIIs'!#REF!*12)</f>
        <v/>
      </c>
      <c r="U180" s="30" t="str">
        <f t="shared" ca="1" si="9"/>
        <v/>
      </c>
    </row>
    <row r="181" spans="19:21">
      <c r="S181" s="31" t="str">
        <f t="shared" ca="1" si="8"/>
        <v/>
      </c>
      <c r="T181" s="30" t="str">
        <f ca="1">IF(S181="","",T180+'Monte uma carteira de FIIs'!#REF!*12)</f>
        <v/>
      </c>
      <c r="U181" s="30" t="str">
        <f t="shared" ca="1" si="9"/>
        <v/>
      </c>
    </row>
    <row r="182" spans="19:21">
      <c r="S182" s="31" t="str">
        <f t="shared" ca="1" si="8"/>
        <v/>
      </c>
      <c r="T182" s="30" t="str">
        <f ca="1">IF(S182="","",T181+'Monte uma carteira de FIIs'!#REF!*12)</f>
        <v/>
      </c>
      <c r="U182" s="30" t="str">
        <f t="shared" ca="1" si="9"/>
        <v/>
      </c>
    </row>
    <row r="183" spans="19:21">
      <c r="S183" s="31" t="str">
        <f t="shared" ca="1" si="8"/>
        <v/>
      </c>
      <c r="T183" s="30" t="str">
        <f ca="1">IF(S183="","",T182+'Monte uma carteira de FIIs'!#REF!*12)</f>
        <v/>
      </c>
      <c r="U183" s="30" t="str">
        <f t="shared" ca="1" si="9"/>
        <v/>
      </c>
    </row>
    <row r="184" spans="19:21">
      <c r="S184" s="31" t="str">
        <f t="shared" ca="1" si="8"/>
        <v/>
      </c>
      <c r="T184" s="30" t="str">
        <f ca="1">IF(S184="","",T183+'Monte uma carteira de FIIs'!#REF!*12)</f>
        <v/>
      </c>
      <c r="U184" s="30" t="str">
        <f t="shared" ca="1" si="9"/>
        <v/>
      </c>
    </row>
    <row r="185" spans="19:21">
      <c r="S185" s="31" t="str">
        <f t="shared" ca="1" si="8"/>
        <v/>
      </c>
      <c r="T185" s="30" t="str">
        <f ca="1">IF(S185="","",T184+'Monte uma carteira de FIIs'!#REF!*12)</f>
        <v/>
      </c>
      <c r="U185" s="30" t="str">
        <f t="shared" ca="1" si="9"/>
        <v/>
      </c>
    </row>
    <row r="186" spans="19:21">
      <c r="S186" s="31" t="str">
        <f t="shared" ca="1" si="8"/>
        <v/>
      </c>
      <c r="T186" s="30" t="str">
        <f ca="1">IF(S186="","",T185+'Monte uma carteira de FIIs'!#REF!*12)</f>
        <v/>
      </c>
      <c r="U186" s="30" t="str">
        <f t="shared" ca="1" si="9"/>
        <v/>
      </c>
    </row>
    <row r="187" spans="19:21">
      <c r="S187" s="31" t="str">
        <f t="shared" ca="1" si="8"/>
        <v/>
      </c>
      <c r="T187" s="30" t="str">
        <f ca="1">IF(S187="","",T186+'Monte uma carteira de FIIs'!#REF!*12)</f>
        <v/>
      </c>
      <c r="U187" s="30" t="str">
        <f t="shared" ca="1" si="9"/>
        <v/>
      </c>
    </row>
    <row r="188" spans="19:21">
      <c r="S188" s="31" t="str">
        <f t="shared" ca="1" si="8"/>
        <v/>
      </c>
      <c r="T188" s="30" t="str">
        <f ca="1">IF(S188="","",T187+'Monte uma carteira de FIIs'!#REF!*12)</f>
        <v/>
      </c>
      <c r="U188" s="30" t="str">
        <f t="shared" ca="1" si="9"/>
        <v/>
      </c>
    </row>
    <row r="189" spans="19:21">
      <c r="S189" s="31" t="str">
        <f t="shared" ca="1" si="8"/>
        <v/>
      </c>
      <c r="T189" s="30" t="str">
        <f ca="1">IF(S189="","",T188+'Monte uma carteira de FIIs'!#REF!*12)</f>
        <v/>
      </c>
      <c r="U189" s="30" t="str">
        <f t="shared" ca="1" si="9"/>
        <v/>
      </c>
    </row>
    <row r="190" spans="19:21">
      <c r="S190" s="31" t="str">
        <f t="shared" ca="1" si="8"/>
        <v/>
      </c>
      <c r="T190" s="30" t="str">
        <f ca="1">IF(S190="","",T189+'Monte uma carteira de FIIs'!#REF!*12)</f>
        <v/>
      </c>
      <c r="U190" s="30" t="str">
        <f t="shared" ca="1" si="9"/>
        <v/>
      </c>
    </row>
    <row r="191" spans="19:21">
      <c r="S191" s="31" t="str">
        <f t="shared" ca="1" si="8"/>
        <v/>
      </c>
      <c r="T191" s="30" t="str">
        <f ca="1">IF(S191="","",T190+'Monte uma carteira de FIIs'!#REF!*12)</f>
        <v/>
      </c>
      <c r="U191" s="30" t="str">
        <f t="shared" ca="1" si="9"/>
        <v/>
      </c>
    </row>
    <row r="192" spans="19:21">
      <c r="S192" s="31" t="str">
        <f t="shared" ca="1" si="8"/>
        <v/>
      </c>
      <c r="T192" s="30" t="str">
        <f ca="1">IF(S192="","",T191+'Monte uma carteira de FIIs'!#REF!*12)</f>
        <v/>
      </c>
      <c r="U192" s="30" t="str">
        <f t="shared" ca="1" si="9"/>
        <v/>
      </c>
    </row>
    <row r="193" spans="19:21">
      <c r="S193" s="31" t="str">
        <f t="shared" ca="1" si="8"/>
        <v/>
      </c>
      <c r="T193" s="30" t="str">
        <f ca="1">IF(S193="","",T192+'Monte uma carteira de FIIs'!#REF!*12)</f>
        <v/>
      </c>
      <c r="U193" s="30" t="str">
        <f t="shared" ca="1" si="9"/>
        <v/>
      </c>
    </row>
    <row r="194" spans="19:21">
      <c r="S194" s="31" t="str">
        <f t="shared" ca="1" si="8"/>
        <v/>
      </c>
      <c r="T194" s="30" t="str">
        <f ca="1">IF(S194="","",T193+'Monte uma carteira de FIIs'!#REF!*12)</f>
        <v/>
      </c>
      <c r="U194" s="30" t="str">
        <f t="shared" ca="1" si="9"/>
        <v/>
      </c>
    </row>
    <row r="195" spans="19:21">
      <c r="S195" s="31" t="str">
        <f t="shared" ca="1" si="8"/>
        <v/>
      </c>
      <c r="T195" s="30" t="str">
        <f ca="1">IF(S195="","",T194+'Monte uma carteira de FIIs'!#REF!*12)</f>
        <v/>
      </c>
      <c r="U195" s="30" t="str">
        <f t="shared" ca="1" si="9"/>
        <v/>
      </c>
    </row>
    <row r="196" spans="19:21">
      <c r="S196" s="31" t="str">
        <f t="shared" ca="1" si="8"/>
        <v/>
      </c>
      <c r="T196" s="30" t="str">
        <f ca="1">IF(S196="","",T195+'Monte uma carteira de FIIs'!#REF!*12)</f>
        <v/>
      </c>
      <c r="U196" s="30" t="str">
        <f t="shared" ca="1" si="9"/>
        <v/>
      </c>
    </row>
    <row r="197" spans="19:21">
      <c r="S197" s="31" t="str">
        <f t="shared" ca="1" si="8"/>
        <v/>
      </c>
      <c r="T197" s="30" t="str">
        <f ca="1">IF(S197="","",T196+'Monte uma carteira de FIIs'!#REF!*12)</f>
        <v/>
      </c>
      <c r="U197" s="30" t="str">
        <f t="shared" ca="1" si="9"/>
        <v/>
      </c>
    </row>
    <row r="198" spans="19:21">
      <c r="S198" s="31" t="str">
        <f t="shared" ca="1" si="8"/>
        <v/>
      </c>
      <c r="T198" s="30" t="str">
        <f ca="1">IF(S198="","",T197+'Monte uma carteira de FIIs'!#REF!*12)</f>
        <v/>
      </c>
      <c r="U198" s="30" t="str">
        <f t="shared" ca="1" si="9"/>
        <v/>
      </c>
    </row>
    <row r="199" spans="19:21">
      <c r="S199" s="31" t="str">
        <f t="shared" ca="1" si="8"/>
        <v/>
      </c>
      <c r="T199" s="30" t="str">
        <f ca="1">IF(S199="","",T198+'Monte uma carteira de FIIs'!#REF!*12)</f>
        <v/>
      </c>
      <c r="U199" s="30" t="str">
        <f t="shared" ca="1" si="9"/>
        <v/>
      </c>
    </row>
    <row r="200" spans="19:21">
      <c r="S200" s="31" t="str">
        <f t="shared" ca="1" si="8"/>
        <v/>
      </c>
      <c r="T200" s="30" t="str">
        <f ca="1">IF(S200="","",T199+'Monte uma carteira de FIIs'!#REF!*12)</f>
        <v/>
      </c>
      <c r="U200" s="30" t="str">
        <f t="shared" ca="1" si="9"/>
        <v/>
      </c>
    </row>
    <row r="201" spans="19:21">
      <c r="S201" s="31" t="str">
        <f t="shared" ca="1" si="8"/>
        <v/>
      </c>
      <c r="T201" s="30" t="str">
        <f ca="1">IF(S201="","",T200+'Monte uma carteira de FIIs'!#REF!*12)</f>
        <v/>
      </c>
      <c r="U201" s="30" t="str">
        <f t="shared" ca="1" si="9"/>
        <v/>
      </c>
    </row>
    <row r="202" spans="19:21">
      <c r="S202" s="31" t="str">
        <f t="shared" ca="1" si="8"/>
        <v/>
      </c>
      <c r="T202" s="30" t="str">
        <f ca="1">IF(S202="","",T201+'Monte uma carteira de FIIs'!#REF!*12)</f>
        <v/>
      </c>
      <c r="U202" s="30" t="str">
        <f t="shared" ca="1" si="9"/>
        <v/>
      </c>
    </row>
    <row r="203" spans="19:21">
      <c r="S203" s="31" t="str">
        <f t="shared" ca="1" si="8"/>
        <v/>
      </c>
      <c r="T203" s="30" t="str">
        <f ca="1">IF(S203="","",T202+'Monte uma carteira de FIIs'!#REF!*12)</f>
        <v/>
      </c>
      <c r="U203" s="30" t="str">
        <f t="shared" ca="1" si="9"/>
        <v/>
      </c>
    </row>
    <row r="204" spans="19:21">
      <c r="S204" s="31" t="str">
        <f t="shared" ca="1" si="8"/>
        <v/>
      </c>
      <c r="T204" s="30" t="str">
        <f ca="1">IF(S204="","",T203+'Monte uma carteira de FIIs'!#REF!*12)</f>
        <v/>
      </c>
      <c r="U204" s="30" t="str">
        <f t="shared" ca="1" si="9"/>
        <v/>
      </c>
    </row>
    <row r="205" spans="19:21">
      <c r="S205" s="31" t="str">
        <f t="shared" ca="1" si="8"/>
        <v/>
      </c>
      <c r="T205" s="30" t="str">
        <f ca="1">IF(S205="","",T204+'Monte uma carteira de FIIs'!#REF!*12)</f>
        <v/>
      </c>
      <c r="U205" s="30" t="str">
        <f t="shared" ca="1" si="9"/>
        <v/>
      </c>
    </row>
    <row r="206" spans="19:21">
      <c r="S206" s="31" t="str">
        <f t="shared" ca="1" si="8"/>
        <v/>
      </c>
      <c r="T206" s="30" t="str">
        <f ca="1">IF(S206="","",T205+'Monte uma carteira de FIIs'!#REF!*12)</f>
        <v/>
      </c>
      <c r="U206" s="30" t="str">
        <f t="shared" ca="1" si="9"/>
        <v/>
      </c>
    </row>
    <row r="207" spans="19:21">
      <c r="S207" s="31" t="str">
        <f t="shared" ca="1" si="8"/>
        <v/>
      </c>
      <c r="T207" s="30" t="str">
        <f ca="1">IF(S207="","",T206+'Monte uma carteira de FIIs'!#REF!*12)</f>
        <v/>
      </c>
      <c r="U207" s="30" t="str">
        <f t="shared" ca="1" si="9"/>
        <v/>
      </c>
    </row>
    <row r="208" spans="19:21">
      <c r="S208" s="31" t="str">
        <f t="shared" ca="1" si="8"/>
        <v/>
      </c>
      <c r="T208" s="30" t="str">
        <f ca="1">IF(S208="","",T207+'Monte uma carteira de FIIs'!#REF!*12)</f>
        <v/>
      </c>
      <c r="U208" s="30" t="str">
        <f t="shared" ca="1" si="9"/>
        <v/>
      </c>
    </row>
    <row r="209" spans="19:21">
      <c r="S209" s="31" t="str">
        <f t="shared" ca="1" si="8"/>
        <v/>
      </c>
      <c r="T209" s="30" t="str">
        <f ca="1">IF(S209="","",T208+'Monte uma carteira de FIIs'!#REF!*12)</f>
        <v/>
      </c>
      <c r="U209" s="30" t="str">
        <f t="shared" ca="1" si="9"/>
        <v/>
      </c>
    </row>
    <row r="210" spans="19:21">
      <c r="S210" s="31" t="str">
        <f t="shared" ca="1" si="8"/>
        <v/>
      </c>
      <c r="T210" s="30" t="str">
        <f ca="1">IF(S210="","",T209+'Monte uma carteira de FIIs'!#REF!*12)</f>
        <v/>
      </c>
      <c r="U210" s="30" t="str">
        <f t="shared" ca="1" si="9"/>
        <v/>
      </c>
    </row>
    <row r="211" spans="19:21">
      <c r="S211" s="31" t="str">
        <f t="shared" ca="1" si="8"/>
        <v/>
      </c>
      <c r="T211" s="30" t="str">
        <f ca="1">IF(S211="","",T210+'Monte uma carteira de FIIs'!#REF!*12)</f>
        <v/>
      </c>
      <c r="U211" s="30" t="str">
        <f t="shared" ca="1" si="9"/>
        <v/>
      </c>
    </row>
    <row r="212" spans="19:21">
      <c r="S212" s="31" t="str">
        <f t="shared" ca="1" si="8"/>
        <v/>
      </c>
      <c r="T212" s="30" t="str">
        <f ca="1">IF(S212="","",T211+'Monte uma carteira de FIIs'!#REF!*12)</f>
        <v/>
      </c>
      <c r="U212" s="30" t="str">
        <f t="shared" ca="1" si="9"/>
        <v/>
      </c>
    </row>
    <row r="213" spans="19:21">
      <c r="S213" s="31" t="str">
        <f t="shared" ca="1" si="8"/>
        <v/>
      </c>
      <c r="T213" s="30" t="str">
        <f ca="1">IF(S213="","",T212+'Monte uma carteira de FIIs'!#REF!*12)</f>
        <v/>
      </c>
      <c r="U213" s="30" t="str">
        <f t="shared" ca="1" si="9"/>
        <v/>
      </c>
    </row>
    <row r="214" spans="19:21">
      <c r="S214" s="31" t="str">
        <f t="shared" ca="1" si="8"/>
        <v/>
      </c>
      <c r="T214" s="30" t="str">
        <f ca="1">IF(S214="","",T213+'Monte uma carteira de FIIs'!#REF!*12)</f>
        <v/>
      </c>
      <c r="U214" s="30" t="str">
        <f t="shared" ca="1" si="9"/>
        <v/>
      </c>
    </row>
    <row r="215" spans="19:21">
      <c r="S215" s="31" t="str">
        <f t="shared" ca="1" si="8"/>
        <v/>
      </c>
      <c r="T215" s="30" t="str">
        <f ca="1">IF(S215="","",T214+'Monte uma carteira de FIIs'!#REF!*12)</f>
        <v/>
      </c>
      <c r="U215" s="30" t="str">
        <f t="shared" ca="1" si="9"/>
        <v/>
      </c>
    </row>
    <row r="216" spans="19:21">
      <c r="S216" s="31" t="str">
        <f t="shared" ca="1" si="8"/>
        <v/>
      </c>
      <c r="T216" s="30" t="str">
        <f ca="1">IF(S216="","",T215+'Monte uma carteira de FIIs'!#REF!*12)</f>
        <v/>
      </c>
      <c r="U216" s="30" t="str">
        <f t="shared" ca="1" si="9"/>
        <v/>
      </c>
    </row>
    <row r="217" spans="19:21">
      <c r="S217" s="31" t="str">
        <f t="shared" ca="1" si="8"/>
        <v/>
      </c>
      <c r="T217" s="30" t="str">
        <f ca="1">IF(S217="","",T216+'Monte uma carteira de FIIs'!#REF!*12)</f>
        <v/>
      </c>
      <c r="U217" s="30" t="str">
        <f t="shared" ca="1" si="9"/>
        <v/>
      </c>
    </row>
    <row r="218" spans="19:21">
      <c r="S218" s="31" t="str">
        <f t="shared" ca="1" si="8"/>
        <v/>
      </c>
      <c r="T218" s="30" t="str">
        <f ca="1">IF(S218="","",T217+'Monte uma carteira de FIIs'!#REF!*12)</f>
        <v/>
      </c>
      <c r="U218" s="30" t="str">
        <f t="shared" ca="1" si="9"/>
        <v/>
      </c>
    </row>
    <row r="219" spans="19:21">
      <c r="S219" s="31" t="str">
        <f t="shared" ca="1" si="8"/>
        <v/>
      </c>
      <c r="T219" s="30" t="str">
        <f ca="1">IF(S219="","",T218+'Monte uma carteira de FIIs'!#REF!*12)</f>
        <v/>
      </c>
      <c r="U219" s="30" t="str">
        <f t="shared" ca="1" si="9"/>
        <v/>
      </c>
    </row>
    <row r="220" spans="19:21">
      <c r="S220" s="31" t="str">
        <f t="shared" ca="1" si="8"/>
        <v/>
      </c>
      <c r="T220" s="30" t="str">
        <f ca="1">IF(S220="","",T219+'Monte uma carteira de FIIs'!#REF!*12)</f>
        <v/>
      </c>
      <c r="U220" s="30" t="str">
        <f t="shared" ca="1" si="9"/>
        <v/>
      </c>
    </row>
    <row r="221" spans="19:21">
      <c r="S221" s="31" t="str">
        <f t="shared" ca="1" si="8"/>
        <v/>
      </c>
      <c r="T221" s="30" t="str">
        <f ca="1">IF(S221="","",T220+'Monte uma carteira de FIIs'!#REF!*12)</f>
        <v/>
      </c>
      <c r="U221" s="30" t="str">
        <f t="shared" ca="1" si="9"/>
        <v/>
      </c>
    </row>
    <row r="222" spans="19:21">
      <c r="S222" s="31" t="str">
        <f t="shared" ca="1" si="8"/>
        <v/>
      </c>
      <c r="T222" s="30" t="str">
        <f ca="1">IF(S222="","",T221+'Monte uma carteira de FIIs'!#REF!*12)</f>
        <v/>
      </c>
      <c r="U222" s="30" t="str">
        <f t="shared" ca="1" si="9"/>
        <v/>
      </c>
    </row>
    <row r="223" spans="19:21">
      <c r="S223" s="31" t="str">
        <f t="shared" ca="1" si="8"/>
        <v/>
      </c>
      <c r="T223" s="30" t="str">
        <f ca="1">IF(S223="","",T222+'Monte uma carteira de FIIs'!#REF!*12)</f>
        <v/>
      </c>
      <c r="U223" s="30" t="str">
        <f t="shared" ca="1" si="9"/>
        <v/>
      </c>
    </row>
    <row r="224" spans="19:21">
      <c r="S224" s="31" t="str">
        <f t="shared" ca="1" si="8"/>
        <v/>
      </c>
      <c r="T224" s="30" t="str">
        <f ca="1">IF(S224="","",T223+'Monte uma carteira de FIIs'!#REF!*12)</f>
        <v/>
      </c>
      <c r="U224" s="30" t="str">
        <f t="shared" ca="1" si="9"/>
        <v/>
      </c>
    </row>
    <row r="225" spans="19:21">
      <c r="S225" s="31" t="str">
        <f t="shared" ca="1" si="8"/>
        <v/>
      </c>
      <c r="T225" s="30" t="str">
        <f ca="1">IF(S225="","",T224+'Monte uma carteira de FIIs'!#REF!*12)</f>
        <v/>
      </c>
      <c r="U225" s="30" t="str">
        <f t="shared" ca="1" si="9"/>
        <v/>
      </c>
    </row>
    <row r="226" spans="19:21">
      <c r="S226" s="31" t="str">
        <f t="shared" ca="1" si="8"/>
        <v/>
      </c>
      <c r="T226" s="30" t="str">
        <f ca="1">IF(S226="","",T225+'Monte uma carteira de FIIs'!#REF!*12)</f>
        <v/>
      </c>
      <c r="U226" s="30" t="str">
        <f t="shared" ca="1" si="9"/>
        <v/>
      </c>
    </row>
    <row r="227" spans="19:21">
      <c r="S227" s="31" t="str">
        <f t="shared" ca="1" si="8"/>
        <v/>
      </c>
      <c r="T227" s="30" t="str">
        <f ca="1">IF(S227="","",T226+'Monte uma carteira de FIIs'!#REF!*12)</f>
        <v/>
      </c>
      <c r="U227" s="30" t="str">
        <f t="shared" ca="1" si="9"/>
        <v/>
      </c>
    </row>
    <row r="228" spans="19:21">
      <c r="S228" s="31" t="str">
        <f t="shared" ca="1" si="8"/>
        <v/>
      </c>
      <c r="T228" s="30" t="str">
        <f ca="1">IF(S228="","",T227+'Monte uma carteira de FIIs'!#REF!*12)</f>
        <v/>
      </c>
      <c r="U228" s="30" t="str">
        <f t="shared" ca="1" si="9"/>
        <v/>
      </c>
    </row>
    <row r="229" spans="19:21">
      <c r="S229" s="31" t="str">
        <f t="shared" ca="1" si="8"/>
        <v/>
      </c>
      <c r="T229" s="30" t="str">
        <f ca="1">IF(S229="","",T228+'Monte uma carteira de FIIs'!#REF!*12)</f>
        <v/>
      </c>
      <c r="U229" s="30" t="str">
        <f t="shared" ca="1" si="9"/>
        <v/>
      </c>
    </row>
    <row r="230" spans="19:21">
      <c r="S230" s="31" t="str">
        <f t="shared" ca="1" si="8"/>
        <v/>
      </c>
      <c r="T230" s="30" t="str">
        <f ca="1">IF(S230="","",T229+'Monte uma carteira de FIIs'!#REF!*12)</f>
        <v/>
      </c>
      <c r="U230" s="30" t="str">
        <f t="shared" ca="1" si="9"/>
        <v/>
      </c>
    </row>
    <row r="231" spans="19:21">
      <c r="S231" s="31" t="str">
        <f t="shared" ca="1" si="8"/>
        <v/>
      </c>
      <c r="T231" s="30" t="str">
        <f ca="1">IF(S231="","",T230+'Monte uma carteira de FIIs'!#REF!*12)</f>
        <v/>
      </c>
      <c r="U231" s="30" t="str">
        <f t="shared" ca="1" si="9"/>
        <v/>
      </c>
    </row>
    <row r="232" spans="19:21">
      <c r="S232" s="31" t="str">
        <f t="shared" ca="1" si="8"/>
        <v/>
      </c>
      <c r="T232" s="30" t="str">
        <f ca="1">IF(S232="","",T231+'Monte uma carteira de FIIs'!#REF!*12)</f>
        <v/>
      </c>
      <c r="U232" s="30" t="str">
        <f t="shared" ca="1" si="9"/>
        <v/>
      </c>
    </row>
    <row r="233" spans="19:21">
      <c r="S233" s="31" t="str">
        <f t="shared" ca="1" si="8"/>
        <v/>
      </c>
      <c r="T233" s="30" t="str">
        <f ca="1">IF(S233="","",T232+'Monte uma carteira de FIIs'!#REF!*12)</f>
        <v/>
      </c>
      <c r="U233" s="30" t="str">
        <f t="shared" ca="1" si="9"/>
        <v/>
      </c>
    </row>
    <row r="234" spans="19:21">
      <c r="S234" s="31" t="str">
        <f t="shared" ca="1" si="8"/>
        <v/>
      </c>
      <c r="T234" s="30" t="str">
        <f ca="1">IF(S234="","",T233+'Monte uma carteira de FIIs'!#REF!*12)</f>
        <v/>
      </c>
      <c r="U234" s="30" t="str">
        <f t="shared" ca="1" si="9"/>
        <v/>
      </c>
    </row>
    <row r="235" spans="19:21">
      <c r="S235" s="31" t="str">
        <f t="shared" ca="1" si="8"/>
        <v/>
      </c>
      <c r="T235" s="30" t="str">
        <f ca="1">IF(S235="","",T234+'Monte uma carteira de FIIs'!#REF!*12)</f>
        <v/>
      </c>
      <c r="U235" s="30" t="str">
        <f t="shared" ca="1" si="9"/>
        <v/>
      </c>
    </row>
    <row r="236" spans="19:21">
      <c r="S236" s="31" t="str">
        <f t="shared" ca="1" si="8"/>
        <v/>
      </c>
      <c r="T236" s="30" t="str">
        <f ca="1">IF(S236="","",T235+'Monte uma carteira de FIIs'!#REF!*12)</f>
        <v/>
      </c>
      <c r="U236" s="30" t="str">
        <f t="shared" ca="1" si="9"/>
        <v/>
      </c>
    </row>
    <row r="237" spans="19:21">
      <c r="S237" s="31" t="str">
        <f t="shared" ca="1" si="8"/>
        <v/>
      </c>
      <c r="T237" s="30" t="str">
        <f ca="1">IF(S237="","",T236+'Monte uma carteira de FIIs'!#REF!*12)</f>
        <v/>
      </c>
      <c r="U237" s="30" t="str">
        <f t="shared" ca="1" si="9"/>
        <v/>
      </c>
    </row>
    <row r="238" spans="19:21">
      <c r="S238" s="31" t="str">
        <f t="shared" ca="1" si="8"/>
        <v/>
      </c>
      <c r="T238" s="30" t="str">
        <f ca="1">IF(S238="","",T237+'Monte uma carteira de FIIs'!#REF!*12)</f>
        <v/>
      </c>
      <c r="U238" s="30" t="str">
        <f t="shared" ca="1" si="9"/>
        <v/>
      </c>
    </row>
    <row r="239" spans="19:21">
      <c r="S239" s="31" t="str">
        <f t="shared" ca="1" si="8"/>
        <v/>
      </c>
      <c r="T239" s="30" t="str">
        <f ca="1">IF(S239="","",T238+'Monte uma carteira de FIIs'!#REF!*12)</f>
        <v/>
      </c>
      <c r="U239" s="30" t="str">
        <f t="shared" ca="1" si="9"/>
        <v/>
      </c>
    </row>
    <row r="240" spans="19:21">
      <c r="S240" s="31" t="str">
        <f t="shared" ca="1" si="8"/>
        <v/>
      </c>
      <c r="T240" s="30" t="str">
        <f ca="1">IF(S240="","",T239+'Monte uma carteira de FIIs'!#REF!*12)</f>
        <v/>
      </c>
      <c r="U240" s="30" t="str">
        <f t="shared" ca="1" si="9"/>
        <v/>
      </c>
    </row>
    <row r="241" spans="19:21">
      <c r="S241" s="31" t="str">
        <f t="shared" ca="1" si="8"/>
        <v/>
      </c>
      <c r="T241" s="30" t="str">
        <f ca="1">IF(S241="","",T240+'Monte uma carteira de FIIs'!#REF!*12)</f>
        <v/>
      </c>
      <c r="U241" s="30" t="str">
        <f t="shared" ca="1" si="9"/>
        <v/>
      </c>
    </row>
    <row r="242" spans="19:21">
      <c r="S242" s="31" t="str">
        <f t="shared" ref="S242:S305" ca="1" si="10">IFERROR(IF(S241=$AB$6,"",S241+1),"")</f>
        <v/>
      </c>
      <c r="T242" s="30" t="str">
        <f ca="1">IF(S242="","",T241+'Monte uma carteira de FIIs'!#REF!*12)</f>
        <v/>
      </c>
      <c r="U242" s="30" t="str">
        <f t="shared" ref="U242:U305" ca="1" si="11">IFERROR(T242*$AB$3,"")</f>
        <v/>
      </c>
    </row>
    <row r="243" spans="19:21">
      <c r="S243" s="31" t="str">
        <f t="shared" ca="1" si="10"/>
        <v/>
      </c>
      <c r="T243" s="30" t="str">
        <f ca="1">IF(S243="","",T242+'Monte uma carteira de FIIs'!#REF!*12)</f>
        <v/>
      </c>
      <c r="U243" s="30" t="str">
        <f t="shared" ca="1" si="11"/>
        <v/>
      </c>
    </row>
    <row r="244" spans="19:21">
      <c r="S244" s="31" t="str">
        <f t="shared" ca="1" si="10"/>
        <v/>
      </c>
      <c r="T244" s="30" t="str">
        <f ca="1">IF(S244="","",T243+'Monte uma carteira de FIIs'!#REF!*12)</f>
        <v/>
      </c>
      <c r="U244" s="30" t="str">
        <f t="shared" ca="1" si="11"/>
        <v/>
      </c>
    </row>
    <row r="245" spans="19:21">
      <c r="S245" s="31" t="str">
        <f t="shared" ca="1" si="10"/>
        <v/>
      </c>
      <c r="T245" s="30" t="str">
        <f ca="1">IF(S245="","",T244+'Monte uma carteira de FIIs'!#REF!*12)</f>
        <v/>
      </c>
      <c r="U245" s="30" t="str">
        <f t="shared" ca="1" si="11"/>
        <v/>
      </c>
    </row>
    <row r="246" spans="19:21">
      <c r="S246" s="31" t="str">
        <f t="shared" ca="1" si="10"/>
        <v/>
      </c>
      <c r="T246" s="30" t="str">
        <f ca="1">IF(S246="","",T245+'Monte uma carteira de FIIs'!#REF!*12)</f>
        <v/>
      </c>
      <c r="U246" s="30" t="str">
        <f t="shared" ca="1" si="11"/>
        <v/>
      </c>
    </row>
    <row r="247" spans="19:21">
      <c r="S247" s="31" t="str">
        <f t="shared" ca="1" si="10"/>
        <v/>
      </c>
      <c r="T247" s="30" t="str">
        <f ca="1">IF(S247="","",T246+'Monte uma carteira de FIIs'!#REF!*12)</f>
        <v/>
      </c>
      <c r="U247" s="30" t="str">
        <f t="shared" ca="1" si="11"/>
        <v/>
      </c>
    </row>
    <row r="248" spans="19:21">
      <c r="S248" s="31" t="str">
        <f t="shared" ca="1" si="10"/>
        <v/>
      </c>
      <c r="T248" s="30" t="str">
        <f ca="1">IF(S248="","",T247+'Monte uma carteira de FIIs'!#REF!*12)</f>
        <v/>
      </c>
      <c r="U248" s="30" t="str">
        <f t="shared" ca="1" si="11"/>
        <v/>
      </c>
    </row>
    <row r="249" spans="19:21">
      <c r="S249" s="31" t="str">
        <f t="shared" ca="1" si="10"/>
        <v/>
      </c>
      <c r="T249" s="30" t="str">
        <f ca="1">IF(S249="","",T248+'Monte uma carteira de FIIs'!#REF!*12)</f>
        <v/>
      </c>
      <c r="U249" s="30" t="str">
        <f t="shared" ca="1" si="11"/>
        <v/>
      </c>
    </row>
    <row r="250" spans="19:21">
      <c r="S250" s="31" t="str">
        <f t="shared" ca="1" si="10"/>
        <v/>
      </c>
      <c r="T250" s="30" t="str">
        <f ca="1">IF(S250="","",T249+'Monte uma carteira de FIIs'!#REF!*12)</f>
        <v/>
      </c>
      <c r="U250" s="30" t="str">
        <f t="shared" ca="1" si="11"/>
        <v/>
      </c>
    </row>
    <row r="251" spans="19:21">
      <c r="S251" s="31" t="str">
        <f t="shared" ca="1" si="10"/>
        <v/>
      </c>
      <c r="T251" s="30" t="str">
        <f ca="1">IF(S251="","",T250+'Monte uma carteira de FIIs'!#REF!*12)</f>
        <v/>
      </c>
      <c r="U251" s="30" t="str">
        <f t="shared" ca="1" si="11"/>
        <v/>
      </c>
    </row>
    <row r="252" spans="19:21">
      <c r="S252" s="31" t="str">
        <f t="shared" ca="1" si="10"/>
        <v/>
      </c>
      <c r="T252" s="30" t="str">
        <f ca="1">IF(S252="","",T251+'Monte uma carteira de FIIs'!#REF!*12)</f>
        <v/>
      </c>
      <c r="U252" s="30" t="str">
        <f t="shared" ca="1" si="11"/>
        <v/>
      </c>
    </row>
    <row r="253" spans="19:21">
      <c r="S253" s="31" t="str">
        <f t="shared" ca="1" si="10"/>
        <v/>
      </c>
      <c r="T253" s="30" t="str">
        <f ca="1">IF(S253="","",T252+'Monte uma carteira de FIIs'!#REF!*12)</f>
        <v/>
      </c>
      <c r="U253" s="30" t="str">
        <f t="shared" ca="1" si="11"/>
        <v/>
      </c>
    </row>
    <row r="254" spans="19:21">
      <c r="S254" s="31" t="str">
        <f t="shared" ca="1" si="10"/>
        <v/>
      </c>
      <c r="T254" s="30" t="str">
        <f ca="1">IF(S254="","",T253+'Monte uma carteira de FIIs'!#REF!*12)</f>
        <v/>
      </c>
      <c r="U254" s="30" t="str">
        <f t="shared" ca="1" si="11"/>
        <v/>
      </c>
    </row>
    <row r="255" spans="19:21">
      <c r="S255" s="31" t="str">
        <f t="shared" ca="1" si="10"/>
        <v/>
      </c>
      <c r="T255" s="30" t="str">
        <f ca="1">IF(S255="","",T254+'Monte uma carteira de FIIs'!#REF!*12)</f>
        <v/>
      </c>
      <c r="U255" s="30" t="str">
        <f t="shared" ca="1" si="11"/>
        <v/>
      </c>
    </row>
    <row r="256" spans="19:21">
      <c r="S256" s="31" t="str">
        <f t="shared" ca="1" si="10"/>
        <v/>
      </c>
      <c r="T256" s="30" t="str">
        <f ca="1">IF(S256="","",T255+'Monte uma carteira de FIIs'!#REF!*12)</f>
        <v/>
      </c>
      <c r="U256" s="30" t="str">
        <f t="shared" ca="1" si="11"/>
        <v/>
      </c>
    </row>
    <row r="257" spans="19:21">
      <c r="S257" s="31" t="str">
        <f t="shared" ca="1" si="10"/>
        <v/>
      </c>
      <c r="T257" s="30" t="str">
        <f ca="1">IF(S257="","",T256+'Monte uma carteira de FIIs'!#REF!*12)</f>
        <v/>
      </c>
      <c r="U257" s="30" t="str">
        <f t="shared" ca="1" si="11"/>
        <v/>
      </c>
    </row>
    <row r="258" spans="19:21">
      <c r="S258" s="31" t="str">
        <f t="shared" ca="1" si="10"/>
        <v/>
      </c>
      <c r="T258" s="30" t="str">
        <f ca="1">IF(S258="","",T257+'Monte uma carteira de FIIs'!#REF!*12)</f>
        <v/>
      </c>
      <c r="U258" s="30" t="str">
        <f t="shared" ca="1" si="11"/>
        <v/>
      </c>
    </row>
    <row r="259" spans="19:21">
      <c r="S259" s="31" t="str">
        <f t="shared" ca="1" si="10"/>
        <v/>
      </c>
      <c r="T259" s="30" t="str">
        <f ca="1">IF(S259="","",T258+'Monte uma carteira de FIIs'!#REF!*12)</f>
        <v/>
      </c>
      <c r="U259" s="30" t="str">
        <f t="shared" ca="1" si="11"/>
        <v/>
      </c>
    </row>
    <row r="260" spans="19:21">
      <c r="S260" s="31" t="str">
        <f t="shared" ca="1" si="10"/>
        <v/>
      </c>
      <c r="T260" s="30" t="str">
        <f ca="1">IF(S260="","",T259+'Monte uma carteira de FIIs'!#REF!*12)</f>
        <v/>
      </c>
      <c r="U260" s="30" t="str">
        <f t="shared" ca="1" si="11"/>
        <v/>
      </c>
    </row>
    <row r="261" spans="19:21">
      <c r="S261" s="31" t="str">
        <f t="shared" ca="1" si="10"/>
        <v/>
      </c>
      <c r="T261" s="30" t="str">
        <f ca="1">IF(S261="","",T260+'Monte uma carteira de FIIs'!#REF!*12)</f>
        <v/>
      </c>
      <c r="U261" s="30" t="str">
        <f t="shared" ca="1" si="11"/>
        <v/>
      </c>
    </row>
    <row r="262" spans="19:21">
      <c r="S262" s="31" t="str">
        <f t="shared" ca="1" si="10"/>
        <v/>
      </c>
      <c r="T262" s="30" t="str">
        <f ca="1">IF(S262="","",T261+'Monte uma carteira de FIIs'!#REF!*12)</f>
        <v/>
      </c>
      <c r="U262" s="30" t="str">
        <f t="shared" ca="1" si="11"/>
        <v/>
      </c>
    </row>
    <row r="263" spans="19:21">
      <c r="S263" s="31" t="str">
        <f t="shared" ca="1" si="10"/>
        <v/>
      </c>
      <c r="T263" s="30" t="str">
        <f ca="1">IF(S263="","",T262+'Monte uma carteira de FIIs'!#REF!*12)</f>
        <v/>
      </c>
      <c r="U263" s="30" t="str">
        <f t="shared" ca="1" si="11"/>
        <v/>
      </c>
    </row>
    <row r="264" spans="19:21">
      <c r="S264" s="31" t="str">
        <f t="shared" ca="1" si="10"/>
        <v/>
      </c>
      <c r="T264" s="30" t="str">
        <f ca="1">IF(S264="","",T263+'Monte uma carteira de FIIs'!#REF!*12)</f>
        <v/>
      </c>
      <c r="U264" s="30" t="str">
        <f t="shared" ca="1" si="11"/>
        <v/>
      </c>
    </row>
    <row r="265" spans="19:21">
      <c r="S265" s="31" t="str">
        <f t="shared" ca="1" si="10"/>
        <v/>
      </c>
      <c r="T265" s="30" t="str">
        <f ca="1">IF(S265="","",T264+'Monte uma carteira de FIIs'!#REF!*12)</f>
        <v/>
      </c>
      <c r="U265" s="30" t="str">
        <f t="shared" ca="1" si="11"/>
        <v/>
      </c>
    </row>
    <row r="266" spans="19:21">
      <c r="S266" s="31" t="str">
        <f t="shared" ca="1" si="10"/>
        <v/>
      </c>
      <c r="T266" s="30" t="str">
        <f ca="1">IF(S266="","",T265+'Monte uma carteira de FIIs'!#REF!*12)</f>
        <v/>
      </c>
      <c r="U266" s="30" t="str">
        <f t="shared" ca="1" si="11"/>
        <v/>
      </c>
    </row>
    <row r="267" spans="19:21">
      <c r="S267" s="31" t="str">
        <f t="shared" ca="1" si="10"/>
        <v/>
      </c>
      <c r="T267" s="30" t="str">
        <f ca="1">IF(S267="","",T266+'Monte uma carteira de FIIs'!#REF!*12)</f>
        <v/>
      </c>
      <c r="U267" s="30" t="str">
        <f t="shared" ca="1" si="11"/>
        <v/>
      </c>
    </row>
    <row r="268" spans="19:21">
      <c r="S268" s="31" t="str">
        <f t="shared" ca="1" si="10"/>
        <v/>
      </c>
      <c r="T268" s="30" t="str">
        <f ca="1">IF(S268="","",T267+'Monte uma carteira de FIIs'!#REF!*12)</f>
        <v/>
      </c>
      <c r="U268" s="30" t="str">
        <f t="shared" ca="1" si="11"/>
        <v/>
      </c>
    </row>
    <row r="269" spans="19:21">
      <c r="S269" s="31" t="str">
        <f t="shared" ca="1" si="10"/>
        <v/>
      </c>
      <c r="T269" s="30" t="str">
        <f ca="1">IF(S269="","",T268+'Monte uma carteira de FIIs'!#REF!*12)</f>
        <v/>
      </c>
      <c r="U269" s="30" t="str">
        <f t="shared" ca="1" si="11"/>
        <v/>
      </c>
    </row>
    <row r="270" spans="19:21">
      <c r="S270" s="31" t="str">
        <f t="shared" ca="1" si="10"/>
        <v/>
      </c>
      <c r="T270" s="30" t="str">
        <f ca="1">IF(S270="","",T269+'Monte uma carteira de FIIs'!#REF!*12)</f>
        <v/>
      </c>
      <c r="U270" s="30" t="str">
        <f t="shared" ca="1" si="11"/>
        <v/>
      </c>
    </row>
    <row r="271" spans="19:21">
      <c r="S271" s="31" t="str">
        <f t="shared" ca="1" si="10"/>
        <v/>
      </c>
      <c r="T271" s="30" t="str">
        <f ca="1">IF(S271="","",T270+'Monte uma carteira de FIIs'!#REF!*12)</f>
        <v/>
      </c>
      <c r="U271" s="30" t="str">
        <f t="shared" ca="1" si="11"/>
        <v/>
      </c>
    </row>
    <row r="272" spans="19:21">
      <c r="S272" s="31" t="str">
        <f t="shared" ca="1" si="10"/>
        <v/>
      </c>
      <c r="T272" s="30" t="str">
        <f ca="1">IF(S272="","",T271+'Monte uma carteira de FIIs'!#REF!*12)</f>
        <v/>
      </c>
      <c r="U272" s="30" t="str">
        <f t="shared" ca="1" si="11"/>
        <v/>
      </c>
    </row>
    <row r="273" spans="19:21">
      <c r="S273" s="31" t="str">
        <f t="shared" ca="1" si="10"/>
        <v/>
      </c>
      <c r="T273" s="30" t="str">
        <f ca="1">IF(S273="","",T272+'Monte uma carteira de FIIs'!#REF!*12)</f>
        <v/>
      </c>
      <c r="U273" s="30" t="str">
        <f t="shared" ca="1" si="11"/>
        <v/>
      </c>
    </row>
    <row r="274" spans="19:21">
      <c r="S274" s="31" t="str">
        <f t="shared" ca="1" si="10"/>
        <v/>
      </c>
      <c r="T274" s="30" t="str">
        <f ca="1">IF(S274="","",T273+'Monte uma carteira de FIIs'!#REF!*12)</f>
        <v/>
      </c>
      <c r="U274" s="30" t="str">
        <f t="shared" ca="1" si="11"/>
        <v/>
      </c>
    </row>
    <row r="275" spans="19:21">
      <c r="S275" s="31" t="str">
        <f t="shared" ca="1" si="10"/>
        <v/>
      </c>
      <c r="T275" s="30" t="str">
        <f ca="1">IF(S275="","",T274+'Monte uma carteira de FIIs'!#REF!*12)</f>
        <v/>
      </c>
      <c r="U275" s="30" t="str">
        <f t="shared" ca="1" si="11"/>
        <v/>
      </c>
    </row>
    <row r="276" spans="19:21">
      <c r="S276" s="31" t="str">
        <f t="shared" ca="1" si="10"/>
        <v/>
      </c>
      <c r="T276" s="30" t="str">
        <f ca="1">IF(S276="","",T275+'Monte uma carteira de FIIs'!#REF!*12)</f>
        <v/>
      </c>
      <c r="U276" s="30" t="str">
        <f t="shared" ca="1" si="11"/>
        <v/>
      </c>
    </row>
    <row r="277" spans="19:21">
      <c r="S277" s="31" t="str">
        <f t="shared" ca="1" si="10"/>
        <v/>
      </c>
      <c r="T277" s="30" t="str">
        <f ca="1">IF(S277="","",T276+'Monte uma carteira de FIIs'!#REF!*12)</f>
        <v/>
      </c>
      <c r="U277" s="30" t="str">
        <f t="shared" ca="1" si="11"/>
        <v/>
      </c>
    </row>
    <row r="278" spans="19:21">
      <c r="S278" s="31" t="str">
        <f t="shared" ca="1" si="10"/>
        <v/>
      </c>
      <c r="T278" s="30" t="str">
        <f ca="1">IF(S278="","",T277+'Monte uma carteira de FIIs'!#REF!*12)</f>
        <v/>
      </c>
      <c r="U278" s="30" t="str">
        <f t="shared" ca="1" si="11"/>
        <v/>
      </c>
    </row>
    <row r="279" spans="19:21">
      <c r="S279" s="31" t="str">
        <f t="shared" ca="1" si="10"/>
        <v/>
      </c>
      <c r="T279" s="30" t="str">
        <f ca="1">IF(S279="","",T278+'Monte uma carteira de FIIs'!#REF!*12)</f>
        <v/>
      </c>
      <c r="U279" s="30" t="str">
        <f t="shared" ca="1" si="11"/>
        <v/>
      </c>
    </row>
    <row r="280" spans="19:21">
      <c r="S280" s="31" t="str">
        <f t="shared" ca="1" si="10"/>
        <v/>
      </c>
      <c r="T280" s="30" t="str">
        <f ca="1">IF(S280="","",T279+'Monte uma carteira de FIIs'!#REF!*12)</f>
        <v/>
      </c>
      <c r="U280" s="30" t="str">
        <f t="shared" ca="1" si="11"/>
        <v/>
      </c>
    </row>
    <row r="281" spans="19:21">
      <c r="S281" s="31" t="str">
        <f t="shared" ca="1" si="10"/>
        <v/>
      </c>
      <c r="T281" s="30" t="str">
        <f ca="1">IF(S281="","",T280+'Monte uma carteira de FIIs'!#REF!*12)</f>
        <v/>
      </c>
      <c r="U281" s="30" t="str">
        <f t="shared" ca="1" si="11"/>
        <v/>
      </c>
    </row>
    <row r="282" spans="19:21">
      <c r="S282" s="31" t="str">
        <f t="shared" ca="1" si="10"/>
        <v/>
      </c>
      <c r="T282" s="30" t="str">
        <f ca="1">IF(S282="","",T281+'Monte uma carteira de FIIs'!#REF!*12)</f>
        <v/>
      </c>
      <c r="U282" s="30" t="str">
        <f t="shared" ca="1" si="11"/>
        <v/>
      </c>
    </row>
    <row r="283" spans="19:21">
      <c r="S283" s="31" t="str">
        <f t="shared" ca="1" si="10"/>
        <v/>
      </c>
      <c r="T283" s="30" t="str">
        <f ca="1">IF(S283="","",T282+'Monte uma carteira de FIIs'!#REF!*12)</f>
        <v/>
      </c>
      <c r="U283" s="30" t="str">
        <f t="shared" ca="1" si="11"/>
        <v/>
      </c>
    </row>
    <row r="284" spans="19:21">
      <c r="S284" s="31" t="str">
        <f t="shared" ca="1" si="10"/>
        <v/>
      </c>
      <c r="T284" s="30" t="str">
        <f ca="1">IF(S284="","",T283+'Monte uma carteira de FIIs'!#REF!*12)</f>
        <v/>
      </c>
      <c r="U284" s="30" t="str">
        <f t="shared" ca="1" si="11"/>
        <v/>
      </c>
    </row>
    <row r="285" spans="19:21">
      <c r="S285" s="31" t="str">
        <f t="shared" ca="1" si="10"/>
        <v/>
      </c>
      <c r="T285" s="30" t="str">
        <f ca="1">IF(S285="","",T284+'Monte uma carteira de FIIs'!#REF!*12)</f>
        <v/>
      </c>
      <c r="U285" s="30" t="str">
        <f t="shared" ca="1" si="11"/>
        <v/>
      </c>
    </row>
    <row r="286" spans="19:21">
      <c r="S286" s="31" t="str">
        <f t="shared" ca="1" si="10"/>
        <v/>
      </c>
      <c r="T286" s="30" t="str">
        <f ca="1">IF(S286="","",T285+'Monte uma carteira de FIIs'!#REF!*12)</f>
        <v/>
      </c>
      <c r="U286" s="30" t="str">
        <f t="shared" ca="1" si="11"/>
        <v/>
      </c>
    </row>
    <row r="287" spans="19:21">
      <c r="S287" s="31" t="str">
        <f t="shared" ca="1" si="10"/>
        <v/>
      </c>
      <c r="T287" s="30" t="str">
        <f ca="1">IF(S287="","",T286+'Monte uma carteira de FIIs'!#REF!*12)</f>
        <v/>
      </c>
      <c r="U287" s="30" t="str">
        <f t="shared" ca="1" si="11"/>
        <v/>
      </c>
    </row>
    <row r="288" spans="19:21">
      <c r="S288" s="31" t="str">
        <f t="shared" ca="1" si="10"/>
        <v/>
      </c>
      <c r="T288" s="30" t="str">
        <f ca="1">IF(S288="","",T287+'Monte uma carteira de FIIs'!#REF!*12)</f>
        <v/>
      </c>
      <c r="U288" s="30" t="str">
        <f t="shared" ca="1" si="11"/>
        <v/>
      </c>
    </row>
    <row r="289" spans="19:21">
      <c r="S289" s="31" t="str">
        <f t="shared" ca="1" si="10"/>
        <v/>
      </c>
      <c r="T289" s="30" t="str">
        <f ca="1">IF(S289="","",T288+'Monte uma carteira de FIIs'!#REF!*12)</f>
        <v/>
      </c>
      <c r="U289" s="30" t="str">
        <f t="shared" ca="1" si="11"/>
        <v/>
      </c>
    </row>
    <row r="290" spans="19:21">
      <c r="S290" s="31" t="str">
        <f t="shared" ca="1" si="10"/>
        <v/>
      </c>
      <c r="T290" s="30" t="str">
        <f ca="1">IF(S290="","",T289+'Monte uma carteira de FIIs'!#REF!*12)</f>
        <v/>
      </c>
      <c r="U290" s="30" t="str">
        <f t="shared" ca="1" si="11"/>
        <v/>
      </c>
    </row>
    <row r="291" spans="19:21">
      <c r="S291" s="31" t="str">
        <f t="shared" ca="1" si="10"/>
        <v/>
      </c>
      <c r="T291" s="30" t="str">
        <f ca="1">IF(S291="","",T290+'Monte uma carteira de FIIs'!#REF!*12)</f>
        <v/>
      </c>
      <c r="U291" s="30" t="str">
        <f t="shared" ca="1" si="11"/>
        <v/>
      </c>
    </row>
    <row r="292" spans="19:21">
      <c r="S292" s="31" t="str">
        <f t="shared" ca="1" si="10"/>
        <v/>
      </c>
      <c r="T292" s="30" t="str">
        <f ca="1">IF(S292="","",T291+'Monte uma carteira de FIIs'!#REF!*12)</f>
        <v/>
      </c>
      <c r="U292" s="30" t="str">
        <f t="shared" ca="1" si="11"/>
        <v/>
      </c>
    </row>
    <row r="293" spans="19:21">
      <c r="S293" s="31" t="str">
        <f t="shared" ca="1" si="10"/>
        <v/>
      </c>
      <c r="T293" s="30" t="str">
        <f ca="1">IF(S293="","",T292+'Monte uma carteira de FIIs'!#REF!*12)</f>
        <v/>
      </c>
      <c r="U293" s="30" t="str">
        <f t="shared" ca="1" si="11"/>
        <v/>
      </c>
    </row>
    <row r="294" spans="19:21">
      <c r="S294" s="31" t="str">
        <f t="shared" ca="1" si="10"/>
        <v/>
      </c>
      <c r="T294" s="30" t="str">
        <f ca="1">IF(S294="","",T293+'Monte uma carteira de FIIs'!#REF!*12)</f>
        <v/>
      </c>
      <c r="U294" s="30" t="str">
        <f t="shared" ca="1" si="11"/>
        <v/>
      </c>
    </row>
    <row r="295" spans="19:21">
      <c r="S295" s="31" t="str">
        <f t="shared" ca="1" si="10"/>
        <v/>
      </c>
      <c r="T295" s="30" t="str">
        <f ca="1">IF(S295="","",T294+'Monte uma carteira de FIIs'!#REF!*12)</f>
        <v/>
      </c>
      <c r="U295" s="30" t="str">
        <f t="shared" ca="1" si="11"/>
        <v/>
      </c>
    </row>
    <row r="296" spans="19:21">
      <c r="S296" s="31" t="str">
        <f t="shared" ca="1" si="10"/>
        <v/>
      </c>
      <c r="T296" s="30" t="str">
        <f ca="1">IF(S296="","",T295+'Monte uma carteira de FIIs'!#REF!*12)</f>
        <v/>
      </c>
      <c r="U296" s="30" t="str">
        <f t="shared" ca="1" si="11"/>
        <v/>
      </c>
    </row>
    <row r="297" spans="19:21">
      <c r="S297" s="31" t="str">
        <f t="shared" ca="1" si="10"/>
        <v/>
      </c>
      <c r="T297" s="30" t="str">
        <f ca="1">IF(S297="","",T296+'Monte uma carteira de FIIs'!#REF!*12)</f>
        <v/>
      </c>
      <c r="U297" s="30" t="str">
        <f t="shared" ca="1" si="11"/>
        <v/>
      </c>
    </row>
    <row r="298" spans="19:21">
      <c r="S298" s="31" t="str">
        <f t="shared" ca="1" si="10"/>
        <v/>
      </c>
      <c r="T298" s="30" t="str">
        <f ca="1">IF(S298="","",T297+'Monte uma carteira de FIIs'!#REF!*12)</f>
        <v/>
      </c>
      <c r="U298" s="30" t="str">
        <f t="shared" ca="1" si="11"/>
        <v/>
      </c>
    </row>
    <row r="299" spans="19:21">
      <c r="S299" s="31" t="str">
        <f t="shared" ca="1" si="10"/>
        <v/>
      </c>
      <c r="T299" s="30" t="str">
        <f ca="1">IF(S299="","",T298+'Monte uma carteira de FIIs'!#REF!*12)</f>
        <v/>
      </c>
      <c r="U299" s="30" t="str">
        <f t="shared" ca="1" si="11"/>
        <v/>
      </c>
    </row>
    <row r="300" spans="19:21">
      <c r="S300" s="31" t="str">
        <f t="shared" ca="1" si="10"/>
        <v/>
      </c>
      <c r="T300" s="30" t="str">
        <f ca="1">IF(S300="","",T299+'Monte uma carteira de FIIs'!#REF!*12)</f>
        <v/>
      </c>
      <c r="U300" s="30" t="str">
        <f t="shared" ca="1" si="11"/>
        <v/>
      </c>
    </row>
    <row r="301" spans="19:21">
      <c r="S301" s="31" t="str">
        <f t="shared" ca="1" si="10"/>
        <v/>
      </c>
      <c r="T301" s="30" t="str">
        <f ca="1">IF(S301="","",T300+'Monte uma carteira de FIIs'!#REF!*12)</f>
        <v/>
      </c>
      <c r="U301" s="30" t="str">
        <f t="shared" ca="1" si="11"/>
        <v/>
      </c>
    </row>
    <row r="302" spans="19:21">
      <c r="S302" s="31" t="str">
        <f t="shared" ca="1" si="10"/>
        <v/>
      </c>
      <c r="T302" s="30" t="str">
        <f ca="1">IF(S302="","",T301+'Monte uma carteira de FIIs'!#REF!*12)</f>
        <v/>
      </c>
      <c r="U302" s="30" t="str">
        <f t="shared" ca="1" si="11"/>
        <v/>
      </c>
    </row>
    <row r="303" spans="19:21">
      <c r="S303" s="31" t="str">
        <f t="shared" ca="1" si="10"/>
        <v/>
      </c>
      <c r="T303" s="30" t="str">
        <f ca="1">IF(S303="","",T302+'Monte uma carteira de FIIs'!#REF!*12)</f>
        <v/>
      </c>
      <c r="U303" s="30" t="str">
        <f t="shared" ca="1" si="11"/>
        <v/>
      </c>
    </row>
    <row r="304" spans="19:21">
      <c r="S304" s="31" t="str">
        <f t="shared" ca="1" si="10"/>
        <v/>
      </c>
      <c r="T304" s="30" t="str">
        <f ca="1">IF(S304="","",T303+'Monte uma carteira de FIIs'!#REF!*12)</f>
        <v/>
      </c>
      <c r="U304" s="30" t="str">
        <f t="shared" ca="1" si="11"/>
        <v/>
      </c>
    </row>
    <row r="305" spans="19:21">
      <c r="S305" s="31" t="str">
        <f t="shared" ca="1" si="10"/>
        <v/>
      </c>
      <c r="T305" s="30" t="str">
        <f ca="1">IF(S305="","",T304+'Monte uma carteira de FIIs'!#REF!*12)</f>
        <v/>
      </c>
      <c r="U305" s="30" t="str">
        <f t="shared" ca="1" si="11"/>
        <v/>
      </c>
    </row>
    <row r="306" spans="19:21">
      <c r="S306" s="31" t="str">
        <f t="shared" ref="S306:S369" ca="1" si="12">IFERROR(IF(S305=$AB$6,"",S305+1),"")</f>
        <v/>
      </c>
      <c r="T306" s="30" t="str">
        <f ca="1">IF(S306="","",T305+'Monte uma carteira de FIIs'!#REF!*12)</f>
        <v/>
      </c>
      <c r="U306" s="30" t="str">
        <f t="shared" ref="U306:U369" ca="1" si="13">IFERROR(T306*$AB$3,"")</f>
        <v/>
      </c>
    </row>
    <row r="307" spans="19:21">
      <c r="S307" s="31" t="str">
        <f t="shared" ca="1" si="12"/>
        <v/>
      </c>
      <c r="T307" s="30" t="str">
        <f ca="1">IF(S307="","",T306+'Monte uma carteira de FIIs'!#REF!*12)</f>
        <v/>
      </c>
      <c r="U307" s="30" t="str">
        <f t="shared" ca="1" si="13"/>
        <v/>
      </c>
    </row>
    <row r="308" spans="19:21">
      <c r="S308" s="31" t="str">
        <f t="shared" ca="1" si="12"/>
        <v/>
      </c>
      <c r="T308" s="30" t="str">
        <f ca="1">IF(S308="","",T307+'Monte uma carteira de FIIs'!#REF!*12)</f>
        <v/>
      </c>
      <c r="U308" s="30" t="str">
        <f t="shared" ca="1" si="13"/>
        <v/>
      </c>
    </row>
    <row r="309" spans="19:21">
      <c r="S309" s="31" t="str">
        <f t="shared" ca="1" si="12"/>
        <v/>
      </c>
      <c r="T309" s="30" t="str">
        <f ca="1">IF(S309="","",T308+'Monte uma carteira de FIIs'!#REF!*12)</f>
        <v/>
      </c>
      <c r="U309" s="30" t="str">
        <f t="shared" ca="1" si="13"/>
        <v/>
      </c>
    </row>
    <row r="310" spans="19:21">
      <c r="S310" s="31" t="str">
        <f t="shared" ca="1" si="12"/>
        <v/>
      </c>
      <c r="T310" s="30" t="str">
        <f ca="1">IF(S310="","",T309+'Monte uma carteira de FIIs'!#REF!*12)</f>
        <v/>
      </c>
      <c r="U310" s="30" t="str">
        <f t="shared" ca="1" si="13"/>
        <v/>
      </c>
    </row>
    <row r="311" spans="19:21">
      <c r="S311" s="31" t="str">
        <f t="shared" ca="1" si="12"/>
        <v/>
      </c>
      <c r="T311" s="30" t="str">
        <f ca="1">IF(S311="","",T310+'Monte uma carteira de FIIs'!#REF!*12)</f>
        <v/>
      </c>
      <c r="U311" s="30" t="str">
        <f t="shared" ca="1" si="13"/>
        <v/>
      </c>
    </row>
    <row r="312" spans="19:21">
      <c r="S312" s="31" t="str">
        <f t="shared" ca="1" si="12"/>
        <v/>
      </c>
      <c r="T312" s="30" t="str">
        <f ca="1">IF(S312="","",T311+'Monte uma carteira de FIIs'!#REF!*12)</f>
        <v/>
      </c>
      <c r="U312" s="30" t="str">
        <f t="shared" ca="1" si="13"/>
        <v/>
      </c>
    </row>
    <row r="313" spans="19:21">
      <c r="S313" s="31" t="str">
        <f t="shared" ca="1" si="12"/>
        <v/>
      </c>
      <c r="T313" s="30" t="str">
        <f ca="1">IF(S313="","",T312+'Monte uma carteira de FIIs'!#REF!*12)</f>
        <v/>
      </c>
      <c r="U313" s="30" t="str">
        <f t="shared" ca="1" si="13"/>
        <v/>
      </c>
    </row>
    <row r="314" spans="19:21">
      <c r="S314" s="31" t="str">
        <f t="shared" ca="1" si="12"/>
        <v/>
      </c>
      <c r="T314" s="30" t="str">
        <f ca="1">IF(S314="","",T313+'Monte uma carteira de FIIs'!#REF!*12)</f>
        <v/>
      </c>
      <c r="U314" s="30" t="str">
        <f t="shared" ca="1" si="13"/>
        <v/>
      </c>
    </row>
    <row r="315" spans="19:21">
      <c r="S315" s="31" t="str">
        <f t="shared" ca="1" si="12"/>
        <v/>
      </c>
      <c r="T315" s="30" t="str">
        <f ca="1">IF(S315="","",T314+'Monte uma carteira de FIIs'!#REF!*12)</f>
        <v/>
      </c>
      <c r="U315" s="30" t="str">
        <f t="shared" ca="1" si="13"/>
        <v/>
      </c>
    </row>
    <row r="316" spans="19:21">
      <c r="S316" s="31" t="str">
        <f t="shared" ca="1" si="12"/>
        <v/>
      </c>
      <c r="T316" s="30" t="str">
        <f ca="1">IF(S316="","",T315+'Monte uma carteira de FIIs'!#REF!*12)</f>
        <v/>
      </c>
      <c r="U316" s="30" t="str">
        <f t="shared" ca="1" si="13"/>
        <v/>
      </c>
    </row>
    <row r="317" spans="19:21">
      <c r="S317" s="31" t="str">
        <f t="shared" ca="1" si="12"/>
        <v/>
      </c>
      <c r="T317" s="30" t="str">
        <f ca="1">IF(S317="","",T316+'Monte uma carteira de FIIs'!#REF!*12)</f>
        <v/>
      </c>
      <c r="U317" s="30" t="str">
        <f t="shared" ca="1" si="13"/>
        <v/>
      </c>
    </row>
    <row r="318" spans="19:21">
      <c r="S318" s="31" t="str">
        <f t="shared" ca="1" si="12"/>
        <v/>
      </c>
      <c r="T318" s="30" t="str">
        <f ca="1">IF(S318="","",T317+'Monte uma carteira de FIIs'!#REF!*12)</f>
        <v/>
      </c>
      <c r="U318" s="30" t="str">
        <f t="shared" ca="1" si="13"/>
        <v/>
      </c>
    </row>
    <row r="319" spans="19:21">
      <c r="S319" s="31" t="str">
        <f t="shared" ca="1" si="12"/>
        <v/>
      </c>
      <c r="T319" s="30" t="str">
        <f ca="1">IF(S319="","",T318+'Monte uma carteira de FIIs'!#REF!*12)</f>
        <v/>
      </c>
      <c r="U319" s="30" t="str">
        <f t="shared" ca="1" si="13"/>
        <v/>
      </c>
    </row>
    <row r="320" spans="19:21">
      <c r="S320" s="31" t="str">
        <f t="shared" ca="1" si="12"/>
        <v/>
      </c>
      <c r="T320" s="30" t="str">
        <f ca="1">IF(S320="","",T319+'Monte uma carteira de FIIs'!#REF!*12)</f>
        <v/>
      </c>
      <c r="U320" s="30" t="str">
        <f t="shared" ca="1" si="13"/>
        <v/>
      </c>
    </row>
    <row r="321" spans="19:21">
      <c r="S321" s="31" t="str">
        <f t="shared" ca="1" si="12"/>
        <v/>
      </c>
      <c r="T321" s="30" t="str">
        <f ca="1">IF(S321="","",T320+'Monte uma carteira de FIIs'!#REF!*12)</f>
        <v/>
      </c>
      <c r="U321" s="30" t="str">
        <f t="shared" ca="1" si="13"/>
        <v/>
      </c>
    </row>
    <row r="322" spans="19:21">
      <c r="S322" s="31" t="str">
        <f t="shared" ca="1" si="12"/>
        <v/>
      </c>
      <c r="T322" s="30" t="str">
        <f ca="1">IF(S322="","",T321+'Monte uma carteira de FIIs'!#REF!*12)</f>
        <v/>
      </c>
      <c r="U322" s="30" t="str">
        <f t="shared" ca="1" si="13"/>
        <v/>
      </c>
    </row>
    <row r="323" spans="19:21">
      <c r="S323" s="31" t="str">
        <f t="shared" ca="1" si="12"/>
        <v/>
      </c>
      <c r="T323" s="30" t="str">
        <f ca="1">IF(S323="","",T322+'Monte uma carteira de FIIs'!#REF!*12)</f>
        <v/>
      </c>
      <c r="U323" s="30" t="str">
        <f t="shared" ca="1" si="13"/>
        <v/>
      </c>
    </row>
    <row r="324" spans="19:21">
      <c r="S324" s="31" t="str">
        <f t="shared" ca="1" si="12"/>
        <v/>
      </c>
      <c r="T324" s="30" t="str">
        <f ca="1">IF(S324="","",T323+'Monte uma carteira de FIIs'!#REF!*12)</f>
        <v/>
      </c>
      <c r="U324" s="30" t="str">
        <f t="shared" ca="1" si="13"/>
        <v/>
      </c>
    </row>
    <row r="325" spans="19:21">
      <c r="S325" s="31" t="str">
        <f t="shared" ca="1" si="12"/>
        <v/>
      </c>
      <c r="T325" s="30" t="str">
        <f ca="1">IF(S325="","",T324+'Monte uma carteira de FIIs'!#REF!*12)</f>
        <v/>
      </c>
      <c r="U325" s="30" t="str">
        <f t="shared" ca="1" si="13"/>
        <v/>
      </c>
    </row>
    <row r="326" spans="19:21">
      <c r="S326" s="31" t="str">
        <f t="shared" ca="1" si="12"/>
        <v/>
      </c>
      <c r="T326" s="30" t="str">
        <f ca="1">IF(S326="","",T325+'Monte uma carteira de FIIs'!#REF!*12)</f>
        <v/>
      </c>
      <c r="U326" s="30" t="str">
        <f t="shared" ca="1" si="13"/>
        <v/>
      </c>
    </row>
    <row r="327" spans="19:21">
      <c r="S327" s="31" t="str">
        <f t="shared" ca="1" si="12"/>
        <v/>
      </c>
      <c r="T327" s="30" t="str">
        <f ca="1">IF(S327="","",T326+'Monte uma carteira de FIIs'!#REF!*12)</f>
        <v/>
      </c>
      <c r="U327" s="30" t="str">
        <f t="shared" ca="1" si="13"/>
        <v/>
      </c>
    </row>
    <row r="328" spans="19:21">
      <c r="S328" s="31" t="str">
        <f t="shared" ca="1" si="12"/>
        <v/>
      </c>
      <c r="T328" s="30" t="str">
        <f ca="1">IF(S328="","",T327+'Monte uma carteira de FIIs'!#REF!*12)</f>
        <v/>
      </c>
      <c r="U328" s="30" t="str">
        <f t="shared" ca="1" si="13"/>
        <v/>
      </c>
    </row>
    <row r="329" spans="19:21">
      <c r="S329" s="31" t="str">
        <f t="shared" ca="1" si="12"/>
        <v/>
      </c>
      <c r="T329" s="30" t="str">
        <f ca="1">IF(S329="","",T328+'Monte uma carteira de FIIs'!#REF!*12)</f>
        <v/>
      </c>
      <c r="U329" s="30" t="str">
        <f t="shared" ca="1" si="13"/>
        <v/>
      </c>
    </row>
    <row r="330" spans="19:21">
      <c r="S330" s="31" t="str">
        <f t="shared" ca="1" si="12"/>
        <v/>
      </c>
      <c r="T330" s="30" t="str">
        <f ca="1">IF(S330="","",T329+'Monte uma carteira de FIIs'!#REF!*12)</f>
        <v/>
      </c>
      <c r="U330" s="30" t="str">
        <f t="shared" ca="1" si="13"/>
        <v/>
      </c>
    </row>
    <row r="331" spans="19:21">
      <c r="S331" s="31" t="str">
        <f t="shared" ca="1" si="12"/>
        <v/>
      </c>
      <c r="T331" s="30" t="str">
        <f ca="1">IF(S331="","",T330+'Monte uma carteira de FIIs'!#REF!*12)</f>
        <v/>
      </c>
      <c r="U331" s="30" t="str">
        <f t="shared" ca="1" si="13"/>
        <v/>
      </c>
    </row>
    <row r="332" spans="19:21">
      <c r="S332" s="31" t="str">
        <f t="shared" ca="1" si="12"/>
        <v/>
      </c>
      <c r="T332" s="30" t="str">
        <f ca="1">IF(S332="","",T331+'Monte uma carteira de FIIs'!#REF!*12)</f>
        <v/>
      </c>
      <c r="U332" s="30" t="str">
        <f t="shared" ca="1" si="13"/>
        <v/>
      </c>
    </row>
    <row r="333" spans="19:21">
      <c r="S333" s="31" t="str">
        <f t="shared" ca="1" si="12"/>
        <v/>
      </c>
      <c r="T333" s="30" t="str">
        <f ca="1">IF(S333="","",T332+'Monte uma carteira de FIIs'!#REF!*12)</f>
        <v/>
      </c>
      <c r="U333" s="30" t="str">
        <f t="shared" ca="1" si="13"/>
        <v/>
      </c>
    </row>
    <row r="334" spans="19:21">
      <c r="S334" s="31" t="str">
        <f t="shared" ca="1" si="12"/>
        <v/>
      </c>
      <c r="T334" s="30" t="str">
        <f ca="1">IF(S334="","",T333+'Monte uma carteira de FIIs'!#REF!*12)</f>
        <v/>
      </c>
      <c r="U334" s="30" t="str">
        <f t="shared" ca="1" si="13"/>
        <v/>
      </c>
    </row>
    <row r="335" spans="19:21">
      <c r="S335" s="31" t="str">
        <f t="shared" ca="1" si="12"/>
        <v/>
      </c>
      <c r="T335" s="30" t="str">
        <f ca="1">IF(S335="","",T334+'Monte uma carteira de FIIs'!#REF!*12)</f>
        <v/>
      </c>
      <c r="U335" s="30" t="str">
        <f t="shared" ca="1" si="13"/>
        <v/>
      </c>
    </row>
    <row r="336" spans="19:21">
      <c r="S336" s="31" t="str">
        <f t="shared" ca="1" si="12"/>
        <v/>
      </c>
      <c r="T336" s="30" t="str">
        <f ca="1">IF(S336="","",T335+'Monte uma carteira de FIIs'!#REF!*12)</f>
        <v/>
      </c>
      <c r="U336" s="30" t="str">
        <f t="shared" ca="1" si="13"/>
        <v/>
      </c>
    </row>
    <row r="337" spans="19:21">
      <c r="S337" s="31" t="str">
        <f t="shared" ca="1" si="12"/>
        <v/>
      </c>
      <c r="T337" s="30" t="str">
        <f ca="1">IF(S337="","",T336+'Monte uma carteira de FIIs'!#REF!*12)</f>
        <v/>
      </c>
      <c r="U337" s="30" t="str">
        <f t="shared" ca="1" si="13"/>
        <v/>
      </c>
    </row>
    <row r="338" spans="19:21">
      <c r="S338" s="31" t="str">
        <f t="shared" ca="1" si="12"/>
        <v/>
      </c>
      <c r="T338" s="30" t="str">
        <f ca="1">IF(S338="","",T337+'Monte uma carteira de FIIs'!#REF!*12)</f>
        <v/>
      </c>
      <c r="U338" s="30" t="str">
        <f t="shared" ca="1" si="13"/>
        <v/>
      </c>
    </row>
    <row r="339" spans="19:21">
      <c r="S339" s="31" t="str">
        <f t="shared" ca="1" si="12"/>
        <v/>
      </c>
      <c r="T339" s="30" t="str">
        <f ca="1">IF(S339="","",T338+'Monte uma carteira de FIIs'!#REF!*12)</f>
        <v/>
      </c>
      <c r="U339" s="30" t="str">
        <f t="shared" ca="1" si="13"/>
        <v/>
      </c>
    </row>
    <row r="340" spans="19:21">
      <c r="S340" s="31" t="str">
        <f t="shared" ca="1" si="12"/>
        <v/>
      </c>
      <c r="T340" s="30" t="str">
        <f ca="1">IF(S340="","",T339+'Monte uma carteira de FIIs'!#REF!*12)</f>
        <v/>
      </c>
      <c r="U340" s="30" t="str">
        <f t="shared" ca="1" si="13"/>
        <v/>
      </c>
    </row>
    <row r="341" spans="19:21">
      <c r="S341" s="31" t="str">
        <f t="shared" ca="1" si="12"/>
        <v/>
      </c>
      <c r="T341" s="30" t="str">
        <f ca="1">IF(S341="","",T340+'Monte uma carteira de FIIs'!#REF!*12)</f>
        <v/>
      </c>
      <c r="U341" s="30" t="str">
        <f t="shared" ca="1" si="13"/>
        <v/>
      </c>
    </row>
    <row r="342" spans="19:21">
      <c r="S342" s="31" t="str">
        <f t="shared" ca="1" si="12"/>
        <v/>
      </c>
      <c r="T342" s="30" t="str">
        <f ca="1">IF(S342="","",T341+'Monte uma carteira de FIIs'!#REF!*12)</f>
        <v/>
      </c>
      <c r="U342" s="30" t="str">
        <f t="shared" ca="1" si="13"/>
        <v/>
      </c>
    </row>
    <row r="343" spans="19:21">
      <c r="S343" s="31" t="str">
        <f t="shared" ca="1" si="12"/>
        <v/>
      </c>
      <c r="T343" s="30" t="str">
        <f ca="1">IF(S343="","",T342+'Monte uma carteira de FIIs'!#REF!*12)</f>
        <v/>
      </c>
      <c r="U343" s="30" t="str">
        <f t="shared" ca="1" si="13"/>
        <v/>
      </c>
    </row>
    <row r="344" spans="19:21">
      <c r="S344" s="31" t="str">
        <f t="shared" ca="1" si="12"/>
        <v/>
      </c>
      <c r="T344" s="30" t="str">
        <f ca="1">IF(S344="","",T343+'Monte uma carteira de FIIs'!#REF!*12)</f>
        <v/>
      </c>
      <c r="U344" s="30" t="str">
        <f t="shared" ca="1" si="13"/>
        <v/>
      </c>
    </row>
    <row r="345" spans="19:21">
      <c r="S345" s="31" t="str">
        <f t="shared" ca="1" si="12"/>
        <v/>
      </c>
      <c r="T345" s="30" t="str">
        <f ca="1">IF(S345="","",T344+'Monte uma carteira de FIIs'!#REF!*12)</f>
        <v/>
      </c>
      <c r="U345" s="30" t="str">
        <f t="shared" ca="1" si="13"/>
        <v/>
      </c>
    </row>
    <row r="346" spans="19:21">
      <c r="S346" s="31" t="str">
        <f t="shared" ca="1" si="12"/>
        <v/>
      </c>
      <c r="T346" s="30" t="str">
        <f ca="1">IF(S346="","",T345+'Monte uma carteira de FIIs'!#REF!*12)</f>
        <v/>
      </c>
      <c r="U346" s="30" t="str">
        <f t="shared" ca="1" si="13"/>
        <v/>
      </c>
    </row>
    <row r="347" spans="19:21">
      <c r="S347" s="31" t="str">
        <f t="shared" ca="1" si="12"/>
        <v/>
      </c>
      <c r="T347" s="30" t="str">
        <f ca="1">IF(S347="","",T346+'Monte uma carteira de FIIs'!#REF!*12)</f>
        <v/>
      </c>
      <c r="U347" s="30" t="str">
        <f t="shared" ca="1" si="13"/>
        <v/>
      </c>
    </row>
    <row r="348" spans="19:21">
      <c r="S348" s="31" t="str">
        <f t="shared" ca="1" si="12"/>
        <v/>
      </c>
      <c r="T348" s="30" t="str">
        <f ca="1">IF(S348="","",T347+'Monte uma carteira de FIIs'!#REF!*12)</f>
        <v/>
      </c>
      <c r="U348" s="30" t="str">
        <f t="shared" ca="1" si="13"/>
        <v/>
      </c>
    </row>
    <row r="349" spans="19:21">
      <c r="S349" s="31" t="str">
        <f t="shared" ca="1" si="12"/>
        <v/>
      </c>
      <c r="T349" s="30" t="str">
        <f ca="1">IF(S349="","",T348+'Monte uma carteira de FIIs'!#REF!*12)</f>
        <v/>
      </c>
      <c r="U349" s="30" t="str">
        <f t="shared" ca="1" si="13"/>
        <v/>
      </c>
    </row>
    <row r="350" spans="19:21">
      <c r="S350" s="31" t="str">
        <f t="shared" ca="1" si="12"/>
        <v/>
      </c>
      <c r="T350" s="30" t="str">
        <f ca="1">IF(S350="","",T349+'Monte uma carteira de FIIs'!#REF!*12)</f>
        <v/>
      </c>
      <c r="U350" s="30" t="str">
        <f t="shared" ca="1" si="13"/>
        <v/>
      </c>
    </row>
    <row r="351" spans="19:21">
      <c r="S351" s="31" t="str">
        <f t="shared" ca="1" si="12"/>
        <v/>
      </c>
      <c r="T351" s="30" t="str">
        <f ca="1">IF(S351="","",T350+'Monte uma carteira de FIIs'!#REF!*12)</f>
        <v/>
      </c>
      <c r="U351" s="30" t="str">
        <f t="shared" ca="1" si="13"/>
        <v/>
      </c>
    </row>
    <row r="352" spans="19:21">
      <c r="S352" s="31" t="str">
        <f t="shared" ca="1" si="12"/>
        <v/>
      </c>
      <c r="T352" s="30" t="str">
        <f ca="1">IF(S352="","",T351+'Monte uma carteira de FIIs'!#REF!*12)</f>
        <v/>
      </c>
      <c r="U352" s="30" t="str">
        <f t="shared" ca="1" si="13"/>
        <v/>
      </c>
    </row>
    <row r="353" spans="19:21">
      <c r="S353" s="31" t="str">
        <f t="shared" ca="1" si="12"/>
        <v/>
      </c>
      <c r="T353" s="30" t="str">
        <f ca="1">IF(S353="","",T352+'Monte uma carteira de FIIs'!#REF!*12)</f>
        <v/>
      </c>
      <c r="U353" s="30" t="str">
        <f t="shared" ca="1" si="13"/>
        <v/>
      </c>
    </row>
    <row r="354" spans="19:21">
      <c r="S354" s="31" t="str">
        <f t="shared" ca="1" si="12"/>
        <v/>
      </c>
      <c r="T354" s="30" t="str">
        <f ca="1">IF(S354="","",T353+'Monte uma carteira de FIIs'!#REF!*12)</f>
        <v/>
      </c>
      <c r="U354" s="30" t="str">
        <f t="shared" ca="1" si="13"/>
        <v/>
      </c>
    </row>
    <row r="355" spans="19:21">
      <c r="S355" s="31" t="str">
        <f t="shared" ca="1" si="12"/>
        <v/>
      </c>
      <c r="T355" s="30" t="str">
        <f ca="1">IF(S355="","",T354+'Monte uma carteira de FIIs'!#REF!*12)</f>
        <v/>
      </c>
      <c r="U355" s="30" t="str">
        <f t="shared" ca="1" si="13"/>
        <v/>
      </c>
    </row>
    <row r="356" spans="19:21">
      <c r="S356" s="31" t="str">
        <f t="shared" ca="1" si="12"/>
        <v/>
      </c>
      <c r="T356" s="30" t="str">
        <f ca="1">IF(S356="","",T355+'Monte uma carteira de FIIs'!#REF!*12)</f>
        <v/>
      </c>
      <c r="U356" s="30" t="str">
        <f t="shared" ca="1" si="13"/>
        <v/>
      </c>
    </row>
    <row r="357" spans="19:21">
      <c r="S357" s="31" t="str">
        <f t="shared" ca="1" si="12"/>
        <v/>
      </c>
      <c r="T357" s="30" t="str">
        <f ca="1">IF(S357="","",T356+'Monte uma carteira de FIIs'!#REF!*12)</f>
        <v/>
      </c>
      <c r="U357" s="30" t="str">
        <f t="shared" ca="1" si="13"/>
        <v/>
      </c>
    </row>
    <row r="358" spans="19:21">
      <c r="S358" s="31" t="str">
        <f t="shared" ca="1" si="12"/>
        <v/>
      </c>
      <c r="T358" s="30" t="str">
        <f ca="1">IF(S358="","",T357+'Monte uma carteira de FIIs'!#REF!*12)</f>
        <v/>
      </c>
      <c r="U358" s="30" t="str">
        <f t="shared" ca="1" si="13"/>
        <v/>
      </c>
    </row>
    <row r="359" spans="19:21">
      <c r="S359" s="31" t="str">
        <f t="shared" ca="1" si="12"/>
        <v/>
      </c>
      <c r="T359" s="30" t="str">
        <f ca="1">IF(S359="","",T358+'Monte uma carteira de FIIs'!#REF!*12)</f>
        <v/>
      </c>
      <c r="U359" s="30" t="str">
        <f t="shared" ca="1" si="13"/>
        <v/>
      </c>
    </row>
    <row r="360" spans="19:21">
      <c r="S360" s="31" t="str">
        <f t="shared" ca="1" si="12"/>
        <v/>
      </c>
      <c r="T360" s="30" t="str">
        <f ca="1">IF(S360="","",T359+'Monte uma carteira de FIIs'!#REF!*12)</f>
        <v/>
      </c>
      <c r="U360" s="30" t="str">
        <f t="shared" ca="1" si="13"/>
        <v/>
      </c>
    </row>
    <row r="361" spans="19:21">
      <c r="S361" s="31" t="str">
        <f t="shared" ca="1" si="12"/>
        <v/>
      </c>
      <c r="T361" s="30" t="str">
        <f ca="1">IF(S361="","",T360+'Monte uma carteira de FIIs'!#REF!*12)</f>
        <v/>
      </c>
      <c r="U361" s="30" t="str">
        <f t="shared" ca="1" si="13"/>
        <v/>
      </c>
    </row>
    <row r="362" spans="19:21">
      <c r="S362" s="31" t="str">
        <f t="shared" ca="1" si="12"/>
        <v/>
      </c>
      <c r="T362" s="30" t="str">
        <f ca="1">IF(S362="","",T361+'Monte uma carteira de FIIs'!#REF!*12)</f>
        <v/>
      </c>
      <c r="U362" s="30" t="str">
        <f t="shared" ca="1" si="13"/>
        <v/>
      </c>
    </row>
    <row r="363" spans="19:21">
      <c r="S363" s="31" t="str">
        <f t="shared" ca="1" si="12"/>
        <v/>
      </c>
      <c r="T363" s="30" t="str">
        <f ca="1">IF(S363="","",T362+'Monte uma carteira de FIIs'!#REF!*12)</f>
        <v/>
      </c>
      <c r="U363" s="30" t="str">
        <f t="shared" ca="1" si="13"/>
        <v/>
      </c>
    </row>
    <row r="364" spans="19:21">
      <c r="S364" s="31" t="str">
        <f t="shared" ca="1" si="12"/>
        <v/>
      </c>
      <c r="T364" s="30" t="str">
        <f ca="1">IF(S364="","",T363+'Monte uma carteira de FIIs'!#REF!*12)</f>
        <v/>
      </c>
      <c r="U364" s="30" t="str">
        <f t="shared" ca="1" si="13"/>
        <v/>
      </c>
    </row>
    <row r="365" spans="19:21">
      <c r="S365" s="31" t="str">
        <f t="shared" ca="1" si="12"/>
        <v/>
      </c>
      <c r="T365" s="30" t="str">
        <f ca="1">IF(S365="","",T364+'Monte uma carteira de FIIs'!#REF!*12)</f>
        <v/>
      </c>
      <c r="U365" s="30" t="str">
        <f t="shared" ca="1" si="13"/>
        <v/>
      </c>
    </row>
    <row r="366" spans="19:21">
      <c r="S366" s="31" t="str">
        <f t="shared" ca="1" si="12"/>
        <v/>
      </c>
      <c r="T366" s="30" t="str">
        <f ca="1">IF(S366="","",T365+'Monte uma carteira de FIIs'!#REF!*12)</f>
        <v/>
      </c>
      <c r="U366" s="30" t="str">
        <f t="shared" ca="1" si="13"/>
        <v/>
      </c>
    </row>
    <row r="367" spans="19:21">
      <c r="S367" s="31" t="str">
        <f t="shared" ca="1" si="12"/>
        <v/>
      </c>
      <c r="T367" s="30" t="str">
        <f ca="1">IF(S367="","",T366+'Monte uma carteira de FIIs'!#REF!*12)</f>
        <v/>
      </c>
      <c r="U367" s="30" t="str">
        <f t="shared" ca="1" si="13"/>
        <v/>
      </c>
    </row>
    <row r="368" spans="19:21">
      <c r="S368" s="31" t="str">
        <f t="shared" ca="1" si="12"/>
        <v/>
      </c>
      <c r="T368" s="30" t="str">
        <f ca="1">IF(S368="","",T367+'Monte uma carteira de FIIs'!#REF!*12)</f>
        <v/>
      </c>
      <c r="U368" s="30" t="str">
        <f t="shared" ca="1" si="13"/>
        <v/>
      </c>
    </row>
    <row r="369" spans="19:21">
      <c r="S369" s="31" t="str">
        <f t="shared" ca="1" si="12"/>
        <v/>
      </c>
      <c r="T369" s="30" t="str">
        <f ca="1">IF(S369="","",T368+'Monte uma carteira de FIIs'!#REF!*12)</f>
        <v/>
      </c>
      <c r="U369" s="30" t="str">
        <f t="shared" ca="1" si="13"/>
        <v/>
      </c>
    </row>
    <row r="370" spans="19:21">
      <c r="S370" s="31" t="str">
        <f t="shared" ref="S370:S433" ca="1" si="14">IFERROR(IF(S369=$AB$6,"",S369+1),"")</f>
        <v/>
      </c>
      <c r="T370" s="30" t="str">
        <f ca="1">IF(S370="","",T369+'Monte uma carteira de FIIs'!#REF!*12)</f>
        <v/>
      </c>
      <c r="U370" s="30" t="str">
        <f t="shared" ref="U370:U433" ca="1" si="15">IFERROR(T370*$AB$3,"")</f>
        <v/>
      </c>
    </row>
    <row r="371" spans="19:21">
      <c r="S371" s="31" t="str">
        <f t="shared" ca="1" si="14"/>
        <v/>
      </c>
      <c r="T371" s="30" t="str">
        <f ca="1">IF(S371="","",T370+'Monte uma carteira de FIIs'!#REF!*12)</f>
        <v/>
      </c>
      <c r="U371" s="30" t="str">
        <f t="shared" ca="1" si="15"/>
        <v/>
      </c>
    </row>
    <row r="372" spans="19:21">
      <c r="S372" s="31" t="str">
        <f t="shared" ca="1" si="14"/>
        <v/>
      </c>
      <c r="T372" s="30" t="str">
        <f ca="1">IF(S372="","",T371+'Monte uma carteira de FIIs'!#REF!*12)</f>
        <v/>
      </c>
      <c r="U372" s="30" t="str">
        <f t="shared" ca="1" si="15"/>
        <v/>
      </c>
    </row>
    <row r="373" spans="19:21">
      <c r="S373" s="31" t="str">
        <f t="shared" ca="1" si="14"/>
        <v/>
      </c>
      <c r="T373" s="30" t="str">
        <f ca="1">IF(S373="","",T372+'Monte uma carteira de FIIs'!#REF!*12)</f>
        <v/>
      </c>
      <c r="U373" s="30" t="str">
        <f t="shared" ca="1" si="15"/>
        <v/>
      </c>
    </row>
    <row r="374" spans="19:21">
      <c r="S374" s="31" t="str">
        <f t="shared" ca="1" si="14"/>
        <v/>
      </c>
      <c r="T374" s="30" t="str">
        <f ca="1">IF(S374="","",T373+'Monte uma carteira de FIIs'!#REF!*12)</f>
        <v/>
      </c>
      <c r="U374" s="30" t="str">
        <f t="shared" ca="1" si="15"/>
        <v/>
      </c>
    </row>
    <row r="375" spans="19:21">
      <c r="S375" s="31" t="str">
        <f t="shared" ca="1" si="14"/>
        <v/>
      </c>
      <c r="T375" s="30" t="str">
        <f ca="1">IF(S375="","",T374+'Monte uma carteira de FIIs'!#REF!*12)</f>
        <v/>
      </c>
      <c r="U375" s="30" t="str">
        <f t="shared" ca="1" si="15"/>
        <v/>
      </c>
    </row>
    <row r="376" spans="19:21">
      <c r="S376" s="31" t="str">
        <f t="shared" ca="1" si="14"/>
        <v/>
      </c>
      <c r="T376" s="30" t="str">
        <f ca="1">IF(S376="","",T375+'Monte uma carteira de FIIs'!#REF!*12)</f>
        <v/>
      </c>
      <c r="U376" s="30" t="str">
        <f t="shared" ca="1" si="15"/>
        <v/>
      </c>
    </row>
    <row r="377" spans="19:21">
      <c r="S377" s="31" t="str">
        <f t="shared" ca="1" si="14"/>
        <v/>
      </c>
      <c r="T377" s="30" t="str">
        <f ca="1">IF(S377="","",T376+'Monte uma carteira de FIIs'!#REF!*12)</f>
        <v/>
      </c>
      <c r="U377" s="30" t="str">
        <f t="shared" ca="1" si="15"/>
        <v/>
      </c>
    </row>
    <row r="378" spans="19:21">
      <c r="S378" s="31" t="str">
        <f t="shared" ca="1" si="14"/>
        <v/>
      </c>
      <c r="T378" s="30" t="str">
        <f ca="1">IF(S378="","",T377+'Monte uma carteira de FIIs'!#REF!*12)</f>
        <v/>
      </c>
      <c r="U378" s="30" t="str">
        <f t="shared" ca="1" si="15"/>
        <v/>
      </c>
    </row>
    <row r="379" spans="19:21">
      <c r="S379" s="31" t="str">
        <f t="shared" ca="1" si="14"/>
        <v/>
      </c>
      <c r="T379" s="30" t="str">
        <f ca="1">IF(S379="","",T378+'Monte uma carteira de FIIs'!#REF!*12)</f>
        <v/>
      </c>
      <c r="U379" s="30" t="str">
        <f t="shared" ca="1" si="15"/>
        <v/>
      </c>
    </row>
    <row r="380" spans="19:21">
      <c r="S380" s="31" t="str">
        <f t="shared" ca="1" si="14"/>
        <v/>
      </c>
      <c r="T380" s="30" t="str">
        <f ca="1">IF(S380="","",T379+'Monte uma carteira de FIIs'!#REF!*12)</f>
        <v/>
      </c>
      <c r="U380" s="30" t="str">
        <f t="shared" ca="1" si="15"/>
        <v/>
      </c>
    </row>
    <row r="381" spans="19:21">
      <c r="S381" s="31" t="str">
        <f t="shared" ca="1" si="14"/>
        <v/>
      </c>
      <c r="T381" s="30" t="str">
        <f ca="1">IF(S381="","",T380+'Monte uma carteira de FIIs'!#REF!*12)</f>
        <v/>
      </c>
      <c r="U381" s="30" t="str">
        <f t="shared" ca="1" si="15"/>
        <v/>
      </c>
    </row>
    <row r="382" spans="19:21">
      <c r="S382" s="31" t="str">
        <f t="shared" ca="1" si="14"/>
        <v/>
      </c>
      <c r="T382" s="30" t="str">
        <f ca="1">IF(S382="","",T381+'Monte uma carteira de FIIs'!#REF!*12)</f>
        <v/>
      </c>
      <c r="U382" s="30" t="str">
        <f t="shared" ca="1" si="15"/>
        <v/>
      </c>
    </row>
    <row r="383" spans="19:21">
      <c r="S383" s="31" t="str">
        <f t="shared" ca="1" si="14"/>
        <v/>
      </c>
      <c r="T383" s="30" t="str">
        <f ca="1">IF(S383="","",T382+'Monte uma carteira de FIIs'!#REF!*12)</f>
        <v/>
      </c>
      <c r="U383" s="30" t="str">
        <f t="shared" ca="1" si="15"/>
        <v/>
      </c>
    </row>
    <row r="384" spans="19:21">
      <c r="S384" s="31" t="str">
        <f t="shared" ca="1" si="14"/>
        <v/>
      </c>
      <c r="T384" s="30" t="str">
        <f ca="1">IF(S384="","",T383+'Monte uma carteira de FIIs'!#REF!*12)</f>
        <v/>
      </c>
      <c r="U384" s="30" t="str">
        <f t="shared" ca="1" si="15"/>
        <v/>
      </c>
    </row>
    <row r="385" spans="19:21">
      <c r="S385" s="31" t="str">
        <f t="shared" ca="1" si="14"/>
        <v/>
      </c>
      <c r="T385" s="30" t="str">
        <f ca="1">IF(S385="","",T384+'Monte uma carteira de FIIs'!#REF!*12)</f>
        <v/>
      </c>
      <c r="U385" s="30" t="str">
        <f t="shared" ca="1" si="15"/>
        <v/>
      </c>
    </row>
    <row r="386" spans="19:21">
      <c r="S386" s="31" t="str">
        <f t="shared" ca="1" si="14"/>
        <v/>
      </c>
      <c r="T386" s="30" t="str">
        <f ca="1">IF(S386="","",T385+'Monte uma carteira de FIIs'!#REF!*12)</f>
        <v/>
      </c>
      <c r="U386" s="30" t="str">
        <f t="shared" ca="1" si="15"/>
        <v/>
      </c>
    </row>
    <row r="387" spans="19:21">
      <c r="S387" s="31" t="str">
        <f t="shared" ca="1" si="14"/>
        <v/>
      </c>
      <c r="T387" s="30" t="str">
        <f ca="1">IF(S387="","",T386+'Monte uma carteira de FIIs'!#REF!*12)</f>
        <v/>
      </c>
      <c r="U387" s="30" t="str">
        <f t="shared" ca="1" si="15"/>
        <v/>
      </c>
    </row>
    <row r="388" spans="19:21">
      <c r="S388" s="31" t="str">
        <f t="shared" ca="1" si="14"/>
        <v/>
      </c>
      <c r="T388" s="30" t="str">
        <f ca="1">IF(S388="","",T387+'Monte uma carteira de FIIs'!#REF!*12)</f>
        <v/>
      </c>
      <c r="U388" s="30" t="str">
        <f t="shared" ca="1" si="15"/>
        <v/>
      </c>
    </row>
    <row r="389" spans="19:21">
      <c r="S389" s="31" t="str">
        <f t="shared" ca="1" si="14"/>
        <v/>
      </c>
      <c r="T389" s="30" t="str">
        <f ca="1">IF(S389="","",T388+'Monte uma carteira de FIIs'!#REF!*12)</f>
        <v/>
      </c>
      <c r="U389" s="30" t="str">
        <f t="shared" ca="1" si="15"/>
        <v/>
      </c>
    </row>
    <row r="390" spans="19:21">
      <c r="S390" s="31" t="str">
        <f t="shared" ca="1" si="14"/>
        <v/>
      </c>
      <c r="T390" s="30" t="str">
        <f ca="1">IF(S390="","",T389+'Monte uma carteira de FIIs'!#REF!*12)</f>
        <v/>
      </c>
      <c r="U390" s="30" t="str">
        <f t="shared" ca="1" si="15"/>
        <v/>
      </c>
    </row>
    <row r="391" spans="19:21">
      <c r="S391" s="31" t="str">
        <f t="shared" ca="1" si="14"/>
        <v/>
      </c>
      <c r="T391" s="30" t="str">
        <f ca="1">IF(S391="","",T390+'Monte uma carteira de FIIs'!#REF!*12)</f>
        <v/>
      </c>
      <c r="U391" s="30" t="str">
        <f t="shared" ca="1" si="15"/>
        <v/>
      </c>
    </row>
    <row r="392" spans="19:21">
      <c r="S392" s="31" t="str">
        <f t="shared" ca="1" si="14"/>
        <v/>
      </c>
      <c r="T392" s="30" t="str">
        <f ca="1">IF(S392="","",T391+'Monte uma carteira de FIIs'!#REF!*12)</f>
        <v/>
      </c>
      <c r="U392" s="30" t="str">
        <f t="shared" ca="1" si="15"/>
        <v/>
      </c>
    </row>
    <row r="393" spans="19:21">
      <c r="S393" s="31" t="str">
        <f t="shared" ca="1" si="14"/>
        <v/>
      </c>
      <c r="T393" s="30" t="str">
        <f ca="1">IF(S393="","",T392+'Monte uma carteira de FIIs'!#REF!*12)</f>
        <v/>
      </c>
      <c r="U393" s="30" t="str">
        <f t="shared" ca="1" si="15"/>
        <v/>
      </c>
    </row>
    <row r="394" spans="19:21">
      <c r="S394" s="31" t="str">
        <f t="shared" ca="1" si="14"/>
        <v/>
      </c>
      <c r="T394" s="30" t="str">
        <f ca="1">IF(S394="","",T393+'Monte uma carteira de FIIs'!#REF!*12)</f>
        <v/>
      </c>
      <c r="U394" s="30" t="str">
        <f t="shared" ca="1" si="15"/>
        <v/>
      </c>
    </row>
    <row r="395" spans="19:21">
      <c r="S395" s="31" t="str">
        <f t="shared" ca="1" si="14"/>
        <v/>
      </c>
      <c r="T395" s="30" t="str">
        <f ca="1">IF(S395="","",T394+'Monte uma carteira de FIIs'!#REF!*12)</f>
        <v/>
      </c>
      <c r="U395" s="30" t="str">
        <f t="shared" ca="1" si="15"/>
        <v/>
      </c>
    </row>
    <row r="396" spans="19:21">
      <c r="S396" s="31" t="str">
        <f t="shared" ca="1" si="14"/>
        <v/>
      </c>
      <c r="T396" s="30" t="str">
        <f ca="1">IF(S396="","",T395+'Monte uma carteira de FIIs'!#REF!*12)</f>
        <v/>
      </c>
      <c r="U396" s="30" t="str">
        <f t="shared" ca="1" si="15"/>
        <v/>
      </c>
    </row>
    <row r="397" spans="19:21">
      <c r="S397" s="31" t="str">
        <f t="shared" ca="1" si="14"/>
        <v/>
      </c>
      <c r="T397" s="30" t="str">
        <f ca="1">IF(S397="","",T396+'Monte uma carteira de FIIs'!#REF!*12)</f>
        <v/>
      </c>
      <c r="U397" s="30" t="str">
        <f t="shared" ca="1" si="15"/>
        <v/>
      </c>
    </row>
    <row r="398" spans="19:21">
      <c r="S398" s="31" t="str">
        <f t="shared" ca="1" si="14"/>
        <v/>
      </c>
      <c r="T398" s="30" t="str">
        <f ca="1">IF(S398="","",T397+'Monte uma carteira de FIIs'!#REF!*12)</f>
        <v/>
      </c>
      <c r="U398" s="30" t="str">
        <f t="shared" ca="1" si="15"/>
        <v/>
      </c>
    </row>
    <row r="399" spans="19:21">
      <c r="S399" s="31" t="str">
        <f t="shared" ca="1" si="14"/>
        <v/>
      </c>
      <c r="T399" s="30" t="str">
        <f ca="1">IF(S399="","",T398+'Monte uma carteira de FIIs'!#REF!*12)</f>
        <v/>
      </c>
      <c r="U399" s="30" t="str">
        <f t="shared" ca="1" si="15"/>
        <v/>
      </c>
    </row>
    <row r="400" spans="19:21">
      <c r="S400" s="31" t="str">
        <f t="shared" ca="1" si="14"/>
        <v/>
      </c>
      <c r="T400" s="30" t="str">
        <f ca="1">IF(S400="","",T399+'Monte uma carteira de FIIs'!#REF!*12)</f>
        <v/>
      </c>
      <c r="U400" s="30" t="str">
        <f t="shared" ca="1" si="15"/>
        <v/>
      </c>
    </row>
    <row r="401" spans="19:21">
      <c r="S401" s="31" t="str">
        <f t="shared" ca="1" si="14"/>
        <v/>
      </c>
      <c r="T401" s="30" t="str">
        <f ca="1">IF(S401="","",T400+'Monte uma carteira de FIIs'!#REF!*12)</f>
        <v/>
      </c>
      <c r="U401" s="30" t="str">
        <f t="shared" ca="1" si="15"/>
        <v/>
      </c>
    </row>
    <row r="402" spans="19:21">
      <c r="S402" s="31" t="str">
        <f t="shared" ca="1" si="14"/>
        <v/>
      </c>
      <c r="T402" s="30" t="str">
        <f ca="1">IF(S402="","",T401+'Monte uma carteira de FIIs'!#REF!*12)</f>
        <v/>
      </c>
      <c r="U402" s="30" t="str">
        <f t="shared" ca="1" si="15"/>
        <v/>
      </c>
    </row>
    <row r="403" spans="19:21">
      <c r="S403" s="31" t="str">
        <f t="shared" ca="1" si="14"/>
        <v/>
      </c>
      <c r="T403" s="30" t="str">
        <f ca="1">IF(S403="","",T402+'Monte uma carteira de FIIs'!#REF!*12)</f>
        <v/>
      </c>
      <c r="U403" s="30" t="str">
        <f t="shared" ca="1" si="15"/>
        <v/>
      </c>
    </row>
    <row r="404" spans="19:21">
      <c r="S404" s="31" t="str">
        <f t="shared" ca="1" si="14"/>
        <v/>
      </c>
      <c r="T404" s="30" t="str">
        <f ca="1">IF(S404="","",T403+'Monte uma carteira de FIIs'!#REF!*12)</f>
        <v/>
      </c>
      <c r="U404" s="30" t="str">
        <f t="shared" ca="1" si="15"/>
        <v/>
      </c>
    </row>
    <row r="405" spans="19:21">
      <c r="S405" s="31" t="str">
        <f t="shared" ca="1" si="14"/>
        <v/>
      </c>
      <c r="T405" s="30" t="str">
        <f ca="1">IF(S405="","",T404+'Monte uma carteira de FIIs'!#REF!*12)</f>
        <v/>
      </c>
      <c r="U405" s="30" t="str">
        <f t="shared" ca="1" si="15"/>
        <v/>
      </c>
    </row>
    <row r="406" spans="19:21">
      <c r="S406" s="31" t="str">
        <f t="shared" ca="1" si="14"/>
        <v/>
      </c>
      <c r="T406" s="30" t="str">
        <f ca="1">IF(S406="","",T405+'Monte uma carteira de FIIs'!#REF!*12)</f>
        <v/>
      </c>
      <c r="U406" s="30" t="str">
        <f t="shared" ca="1" si="15"/>
        <v/>
      </c>
    </row>
    <row r="407" spans="19:21">
      <c r="S407" s="31" t="str">
        <f t="shared" ca="1" si="14"/>
        <v/>
      </c>
      <c r="T407" s="30" t="str">
        <f ca="1">IF(S407="","",T406+'Monte uma carteira de FIIs'!#REF!*12)</f>
        <v/>
      </c>
      <c r="U407" s="30" t="str">
        <f t="shared" ca="1" si="15"/>
        <v/>
      </c>
    </row>
    <row r="408" spans="19:21">
      <c r="S408" s="31" t="str">
        <f t="shared" ca="1" si="14"/>
        <v/>
      </c>
      <c r="T408" s="30" t="str">
        <f ca="1">IF(S408="","",T407+'Monte uma carteira de FIIs'!#REF!*12)</f>
        <v/>
      </c>
      <c r="U408" s="30" t="str">
        <f t="shared" ca="1" si="15"/>
        <v/>
      </c>
    </row>
    <row r="409" spans="19:21">
      <c r="S409" s="31" t="str">
        <f t="shared" ca="1" si="14"/>
        <v/>
      </c>
      <c r="T409" s="30" t="str">
        <f ca="1">IF(S409="","",T408+'Monte uma carteira de FIIs'!#REF!*12)</f>
        <v/>
      </c>
      <c r="U409" s="30" t="str">
        <f t="shared" ca="1" si="15"/>
        <v/>
      </c>
    </row>
    <row r="410" spans="19:21">
      <c r="S410" s="31" t="str">
        <f t="shared" ca="1" si="14"/>
        <v/>
      </c>
      <c r="T410" s="30" t="str">
        <f ca="1">IF(S410="","",T409+'Monte uma carteira de FIIs'!#REF!*12)</f>
        <v/>
      </c>
      <c r="U410" s="30" t="str">
        <f t="shared" ca="1" si="15"/>
        <v/>
      </c>
    </row>
    <row r="411" spans="19:21">
      <c r="S411" s="31" t="str">
        <f t="shared" ca="1" si="14"/>
        <v/>
      </c>
      <c r="T411" s="30" t="str">
        <f ca="1">IF(S411="","",T410+'Monte uma carteira de FIIs'!#REF!*12)</f>
        <v/>
      </c>
      <c r="U411" s="30" t="str">
        <f t="shared" ca="1" si="15"/>
        <v/>
      </c>
    </row>
    <row r="412" spans="19:21">
      <c r="S412" s="31" t="str">
        <f t="shared" ca="1" si="14"/>
        <v/>
      </c>
      <c r="T412" s="30" t="str">
        <f ca="1">IF(S412="","",T411+'Monte uma carteira de FIIs'!#REF!*12)</f>
        <v/>
      </c>
      <c r="U412" s="30" t="str">
        <f t="shared" ca="1" si="15"/>
        <v/>
      </c>
    </row>
    <row r="413" spans="19:21">
      <c r="S413" s="31" t="str">
        <f t="shared" ca="1" si="14"/>
        <v/>
      </c>
      <c r="T413" s="30" t="str">
        <f ca="1">IF(S413="","",T412+'Monte uma carteira de FIIs'!#REF!*12)</f>
        <v/>
      </c>
      <c r="U413" s="30" t="str">
        <f t="shared" ca="1" si="15"/>
        <v/>
      </c>
    </row>
    <row r="414" spans="19:21">
      <c r="S414" s="31" t="str">
        <f t="shared" ca="1" si="14"/>
        <v/>
      </c>
      <c r="T414" s="30" t="str">
        <f ca="1">IF(S414="","",T413+'Monte uma carteira de FIIs'!#REF!*12)</f>
        <v/>
      </c>
      <c r="U414" s="30" t="str">
        <f t="shared" ca="1" si="15"/>
        <v/>
      </c>
    </row>
    <row r="415" spans="19:21">
      <c r="S415" s="31" t="str">
        <f t="shared" ca="1" si="14"/>
        <v/>
      </c>
      <c r="T415" s="30" t="str">
        <f ca="1">IF(S415="","",T414+'Monte uma carteira de FIIs'!#REF!*12)</f>
        <v/>
      </c>
      <c r="U415" s="30" t="str">
        <f t="shared" ca="1" si="15"/>
        <v/>
      </c>
    </row>
    <row r="416" spans="19:21">
      <c r="S416" s="31" t="str">
        <f t="shared" ca="1" si="14"/>
        <v/>
      </c>
      <c r="T416" s="30" t="str">
        <f ca="1">IF(S416="","",T415+'Monte uma carteira de FIIs'!#REF!*12)</f>
        <v/>
      </c>
      <c r="U416" s="30" t="str">
        <f t="shared" ca="1" si="15"/>
        <v/>
      </c>
    </row>
    <row r="417" spans="19:21">
      <c r="S417" s="31" t="str">
        <f t="shared" ca="1" si="14"/>
        <v/>
      </c>
      <c r="T417" s="30" t="str">
        <f ca="1">IF(S417="","",T416+'Monte uma carteira de FIIs'!#REF!*12)</f>
        <v/>
      </c>
      <c r="U417" s="30" t="str">
        <f t="shared" ca="1" si="15"/>
        <v/>
      </c>
    </row>
    <row r="418" spans="19:21">
      <c r="S418" s="31" t="str">
        <f t="shared" ca="1" si="14"/>
        <v/>
      </c>
      <c r="T418" s="30" t="str">
        <f ca="1">IF(S418="","",T417+'Monte uma carteira de FIIs'!#REF!*12)</f>
        <v/>
      </c>
      <c r="U418" s="30" t="str">
        <f t="shared" ca="1" si="15"/>
        <v/>
      </c>
    </row>
    <row r="419" spans="19:21">
      <c r="S419" s="31" t="str">
        <f t="shared" ca="1" si="14"/>
        <v/>
      </c>
      <c r="T419" s="30" t="str">
        <f ca="1">IF(S419="","",T418+'Monte uma carteira de FIIs'!#REF!*12)</f>
        <v/>
      </c>
      <c r="U419" s="30" t="str">
        <f t="shared" ca="1" si="15"/>
        <v/>
      </c>
    </row>
    <row r="420" spans="19:21">
      <c r="S420" s="31" t="str">
        <f t="shared" ca="1" si="14"/>
        <v/>
      </c>
      <c r="T420" s="30" t="str">
        <f ca="1">IF(S420="","",T419+'Monte uma carteira de FIIs'!#REF!*12)</f>
        <v/>
      </c>
      <c r="U420" s="30" t="str">
        <f t="shared" ca="1" si="15"/>
        <v/>
      </c>
    </row>
    <row r="421" spans="19:21">
      <c r="S421" s="31" t="str">
        <f t="shared" ca="1" si="14"/>
        <v/>
      </c>
      <c r="T421" s="30" t="str">
        <f ca="1">IF(S421="","",T420+'Monte uma carteira de FIIs'!#REF!*12)</f>
        <v/>
      </c>
      <c r="U421" s="30" t="str">
        <f t="shared" ca="1" si="15"/>
        <v/>
      </c>
    </row>
    <row r="422" spans="19:21">
      <c r="S422" s="31" t="str">
        <f t="shared" ca="1" si="14"/>
        <v/>
      </c>
      <c r="T422" s="30" t="str">
        <f ca="1">IF(S422="","",T421+'Monte uma carteira de FIIs'!#REF!*12)</f>
        <v/>
      </c>
      <c r="U422" s="30" t="str">
        <f t="shared" ca="1" si="15"/>
        <v/>
      </c>
    </row>
    <row r="423" spans="19:21">
      <c r="S423" s="31" t="str">
        <f t="shared" ca="1" si="14"/>
        <v/>
      </c>
      <c r="T423" s="30" t="str">
        <f ca="1">IF(S423="","",T422+'Monte uma carteira de FIIs'!#REF!*12)</f>
        <v/>
      </c>
      <c r="U423" s="30" t="str">
        <f t="shared" ca="1" si="15"/>
        <v/>
      </c>
    </row>
    <row r="424" spans="19:21">
      <c r="S424" s="31" t="str">
        <f t="shared" ca="1" si="14"/>
        <v/>
      </c>
      <c r="T424" s="30" t="str">
        <f ca="1">IF(S424="","",T423+'Monte uma carteira de FIIs'!#REF!*12)</f>
        <v/>
      </c>
      <c r="U424" s="30" t="str">
        <f t="shared" ca="1" si="15"/>
        <v/>
      </c>
    </row>
    <row r="425" spans="19:21">
      <c r="S425" s="31" t="str">
        <f t="shared" ca="1" si="14"/>
        <v/>
      </c>
      <c r="T425" s="30" t="str">
        <f ca="1">IF(S425="","",T424+'Monte uma carteira de FIIs'!#REF!*12)</f>
        <v/>
      </c>
      <c r="U425" s="30" t="str">
        <f t="shared" ca="1" si="15"/>
        <v/>
      </c>
    </row>
    <row r="426" spans="19:21">
      <c r="S426" s="31" t="str">
        <f t="shared" ca="1" si="14"/>
        <v/>
      </c>
      <c r="T426" s="30" t="str">
        <f ca="1">IF(S426="","",T425+'Monte uma carteira de FIIs'!#REF!*12)</f>
        <v/>
      </c>
      <c r="U426" s="30" t="str">
        <f t="shared" ca="1" si="15"/>
        <v/>
      </c>
    </row>
    <row r="427" spans="19:21">
      <c r="S427" s="31" t="str">
        <f t="shared" ca="1" si="14"/>
        <v/>
      </c>
      <c r="T427" s="30" t="str">
        <f ca="1">IF(S427="","",T426+'Monte uma carteira de FIIs'!#REF!*12)</f>
        <v/>
      </c>
      <c r="U427" s="30" t="str">
        <f t="shared" ca="1" si="15"/>
        <v/>
      </c>
    </row>
    <row r="428" spans="19:21">
      <c r="S428" s="31" t="str">
        <f t="shared" ca="1" si="14"/>
        <v/>
      </c>
      <c r="T428" s="30" t="str">
        <f ca="1">IF(S428="","",T427+'Monte uma carteira de FIIs'!#REF!*12)</f>
        <v/>
      </c>
      <c r="U428" s="30" t="str">
        <f t="shared" ca="1" si="15"/>
        <v/>
      </c>
    </row>
    <row r="429" spans="19:21">
      <c r="S429" s="31" t="str">
        <f t="shared" ca="1" si="14"/>
        <v/>
      </c>
      <c r="T429" s="30" t="str">
        <f ca="1">IF(S429="","",T428+'Monte uma carteira de FIIs'!#REF!*12)</f>
        <v/>
      </c>
      <c r="U429" s="30" t="str">
        <f t="shared" ca="1" si="15"/>
        <v/>
      </c>
    </row>
    <row r="430" spans="19:21">
      <c r="S430" s="31" t="str">
        <f t="shared" ca="1" si="14"/>
        <v/>
      </c>
      <c r="T430" s="30" t="str">
        <f ca="1">IF(S430="","",T429+'Monte uma carteira de FIIs'!#REF!*12)</f>
        <v/>
      </c>
      <c r="U430" s="30" t="str">
        <f t="shared" ca="1" si="15"/>
        <v/>
      </c>
    </row>
    <row r="431" spans="19:21">
      <c r="S431" s="31" t="str">
        <f t="shared" ca="1" si="14"/>
        <v/>
      </c>
      <c r="T431" s="30" t="str">
        <f ca="1">IF(S431="","",T430+'Monte uma carteira de FIIs'!#REF!*12)</f>
        <v/>
      </c>
      <c r="U431" s="30" t="str">
        <f t="shared" ca="1" si="15"/>
        <v/>
      </c>
    </row>
    <row r="432" spans="19:21">
      <c r="S432" s="31" t="str">
        <f t="shared" ca="1" si="14"/>
        <v/>
      </c>
      <c r="T432" s="30" t="str">
        <f ca="1">IF(S432="","",T431+'Monte uma carteira de FIIs'!#REF!*12)</f>
        <v/>
      </c>
      <c r="U432" s="30" t="str">
        <f t="shared" ca="1" si="15"/>
        <v/>
      </c>
    </row>
    <row r="433" spans="19:21">
      <c r="S433" s="31" t="str">
        <f t="shared" ca="1" si="14"/>
        <v/>
      </c>
      <c r="T433" s="30" t="str">
        <f ca="1">IF(S433="","",T432+'Monte uma carteira de FIIs'!#REF!*12)</f>
        <v/>
      </c>
      <c r="U433" s="30" t="str">
        <f t="shared" ca="1" si="15"/>
        <v/>
      </c>
    </row>
    <row r="434" spans="19:21">
      <c r="S434" s="31" t="str">
        <f t="shared" ref="S434:S481" ca="1" si="16">IFERROR(IF(S433=$AB$6,"",S433+1),"")</f>
        <v/>
      </c>
      <c r="T434" s="30" t="str">
        <f ca="1">IF(S434="","",T433+'Monte uma carteira de FIIs'!#REF!*12)</f>
        <v/>
      </c>
      <c r="U434" s="30" t="str">
        <f t="shared" ref="U434:U481" ca="1" si="17">IFERROR(T434*$AB$3,"")</f>
        <v/>
      </c>
    </row>
    <row r="435" spans="19:21">
      <c r="S435" s="31" t="str">
        <f t="shared" ca="1" si="16"/>
        <v/>
      </c>
      <c r="T435" s="30" t="str">
        <f ca="1">IF(S435="","",T434+'Monte uma carteira de FIIs'!#REF!*12)</f>
        <v/>
      </c>
      <c r="U435" s="30" t="str">
        <f t="shared" ca="1" si="17"/>
        <v/>
      </c>
    </row>
    <row r="436" spans="19:21">
      <c r="S436" s="31" t="str">
        <f t="shared" ca="1" si="16"/>
        <v/>
      </c>
      <c r="T436" s="30" t="str">
        <f ca="1">IF(S436="","",T435+'Monte uma carteira de FIIs'!#REF!*12)</f>
        <v/>
      </c>
      <c r="U436" s="30" t="str">
        <f t="shared" ca="1" si="17"/>
        <v/>
      </c>
    </row>
    <row r="437" spans="19:21">
      <c r="S437" s="31" t="str">
        <f t="shared" ca="1" si="16"/>
        <v/>
      </c>
      <c r="T437" s="30" t="str">
        <f ca="1">IF(S437="","",T436+'Monte uma carteira de FIIs'!#REF!*12)</f>
        <v/>
      </c>
      <c r="U437" s="30" t="str">
        <f t="shared" ca="1" si="17"/>
        <v/>
      </c>
    </row>
    <row r="438" spans="19:21">
      <c r="S438" s="31" t="str">
        <f t="shared" ca="1" si="16"/>
        <v/>
      </c>
      <c r="T438" s="30" t="str">
        <f ca="1">IF(S438="","",T437+'Monte uma carteira de FIIs'!#REF!*12)</f>
        <v/>
      </c>
      <c r="U438" s="30" t="str">
        <f t="shared" ca="1" si="17"/>
        <v/>
      </c>
    </row>
    <row r="439" spans="19:21">
      <c r="S439" s="31" t="str">
        <f t="shared" ca="1" si="16"/>
        <v/>
      </c>
      <c r="T439" s="30" t="str">
        <f ca="1">IF(S439="","",T438+'Monte uma carteira de FIIs'!#REF!*12)</f>
        <v/>
      </c>
      <c r="U439" s="30" t="str">
        <f t="shared" ca="1" si="17"/>
        <v/>
      </c>
    </row>
    <row r="440" spans="19:21">
      <c r="S440" s="31" t="str">
        <f t="shared" ca="1" si="16"/>
        <v/>
      </c>
      <c r="T440" s="30" t="str">
        <f ca="1">IF(S440="","",T439+'Monte uma carteira de FIIs'!#REF!*12)</f>
        <v/>
      </c>
      <c r="U440" s="30" t="str">
        <f t="shared" ca="1" si="17"/>
        <v/>
      </c>
    </row>
    <row r="441" spans="19:21">
      <c r="S441" s="31" t="str">
        <f t="shared" ca="1" si="16"/>
        <v/>
      </c>
      <c r="T441" s="30" t="str">
        <f ca="1">IF(S441="","",T440+'Monte uma carteira de FIIs'!#REF!*12)</f>
        <v/>
      </c>
      <c r="U441" s="30" t="str">
        <f t="shared" ca="1" si="17"/>
        <v/>
      </c>
    </row>
    <row r="442" spans="19:21">
      <c r="S442" s="31" t="str">
        <f t="shared" ca="1" si="16"/>
        <v/>
      </c>
      <c r="T442" s="30" t="str">
        <f ca="1">IF(S442="","",T441+'Monte uma carteira de FIIs'!#REF!*12)</f>
        <v/>
      </c>
      <c r="U442" s="30" t="str">
        <f t="shared" ca="1" si="17"/>
        <v/>
      </c>
    </row>
    <row r="443" spans="19:21">
      <c r="S443" s="31" t="str">
        <f t="shared" ca="1" si="16"/>
        <v/>
      </c>
      <c r="T443" s="30" t="str">
        <f ca="1">IF(S443="","",T442+'Monte uma carteira de FIIs'!#REF!*12)</f>
        <v/>
      </c>
      <c r="U443" s="30" t="str">
        <f t="shared" ca="1" si="17"/>
        <v/>
      </c>
    </row>
    <row r="444" spans="19:21">
      <c r="S444" s="31" t="str">
        <f t="shared" ca="1" si="16"/>
        <v/>
      </c>
      <c r="T444" s="30" t="str">
        <f ca="1">IF(S444="","",T443+'Monte uma carteira de FIIs'!#REF!*12)</f>
        <v/>
      </c>
      <c r="U444" s="30" t="str">
        <f t="shared" ca="1" si="17"/>
        <v/>
      </c>
    </row>
    <row r="445" spans="19:21">
      <c r="S445" s="31" t="str">
        <f t="shared" ca="1" si="16"/>
        <v/>
      </c>
      <c r="T445" s="30" t="str">
        <f ca="1">IF(S445="","",T444+'Monte uma carteira de FIIs'!#REF!*12)</f>
        <v/>
      </c>
      <c r="U445" s="30" t="str">
        <f t="shared" ca="1" si="17"/>
        <v/>
      </c>
    </row>
    <row r="446" spans="19:21">
      <c r="S446" s="31" t="str">
        <f t="shared" ca="1" si="16"/>
        <v/>
      </c>
      <c r="T446" s="30" t="str">
        <f ca="1">IF(S446="","",T445+'Monte uma carteira de FIIs'!#REF!*12)</f>
        <v/>
      </c>
      <c r="U446" s="30" t="str">
        <f t="shared" ca="1" si="17"/>
        <v/>
      </c>
    </row>
    <row r="447" spans="19:21">
      <c r="S447" s="31" t="str">
        <f t="shared" ca="1" si="16"/>
        <v/>
      </c>
      <c r="T447" s="30" t="str">
        <f ca="1">IF(S447="","",T446+'Monte uma carteira de FIIs'!#REF!*12)</f>
        <v/>
      </c>
      <c r="U447" s="30" t="str">
        <f t="shared" ca="1" si="17"/>
        <v/>
      </c>
    </row>
    <row r="448" spans="19:21">
      <c r="S448" s="31" t="str">
        <f t="shared" ca="1" si="16"/>
        <v/>
      </c>
      <c r="T448" s="30" t="str">
        <f ca="1">IF(S448="","",T447+'Monte uma carteira de FIIs'!#REF!*12)</f>
        <v/>
      </c>
      <c r="U448" s="30" t="str">
        <f t="shared" ca="1" si="17"/>
        <v/>
      </c>
    </row>
    <row r="449" spans="19:21">
      <c r="S449" s="31" t="str">
        <f t="shared" ca="1" si="16"/>
        <v/>
      </c>
      <c r="T449" s="30" t="str">
        <f ca="1">IF(S449="","",T448+'Monte uma carteira de FIIs'!#REF!*12)</f>
        <v/>
      </c>
      <c r="U449" s="30" t="str">
        <f t="shared" ca="1" si="17"/>
        <v/>
      </c>
    </row>
    <row r="450" spans="19:21">
      <c r="S450" s="31" t="str">
        <f t="shared" ca="1" si="16"/>
        <v/>
      </c>
      <c r="T450" s="30" t="str">
        <f ca="1">IF(S450="","",T449+'Monte uma carteira de FIIs'!#REF!*12)</f>
        <v/>
      </c>
      <c r="U450" s="30" t="str">
        <f t="shared" ca="1" si="17"/>
        <v/>
      </c>
    </row>
    <row r="451" spans="19:21">
      <c r="S451" s="31" t="str">
        <f t="shared" ca="1" si="16"/>
        <v/>
      </c>
      <c r="T451" s="30" t="str">
        <f ca="1">IF(S451="","",T450+'Monte uma carteira de FIIs'!#REF!*12)</f>
        <v/>
      </c>
      <c r="U451" s="30" t="str">
        <f t="shared" ca="1" si="17"/>
        <v/>
      </c>
    </row>
    <row r="452" spans="19:21">
      <c r="S452" s="31" t="str">
        <f t="shared" ca="1" si="16"/>
        <v/>
      </c>
      <c r="T452" s="30" t="str">
        <f ca="1">IF(S452="","",T451+'Monte uma carteira de FIIs'!#REF!*12)</f>
        <v/>
      </c>
      <c r="U452" s="30" t="str">
        <f t="shared" ca="1" si="17"/>
        <v/>
      </c>
    </row>
    <row r="453" spans="19:21">
      <c r="S453" s="31" t="str">
        <f t="shared" ca="1" si="16"/>
        <v/>
      </c>
      <c r="T453" s="30" t="str">
        <f ca="1">IF(S453="","",T452+'Monte uma carteira de FIIs'!#REF!*12)</f>
        <v/>
      </c>
      <c r="U453" s="30" t="str">
        <f t="shared" ca="1" si="17"/>
        <v/>
      </c>
    </row>
    <row r="454" spans="19:21">
      <c r="S454" s="31" t="str">
        <f t="shared" ca="1" si="16"/>
        <v/>
      </c>
      <c r="T454" s="30" t="str">
        <f ca="1">IF(S454="","",T453+'Monte uma carteira de FIIs'!#REF!*12)</f>
        <v/>
      </c>
      <c r="U454" s="30" t="str">
        <f t="shared" ca="1" si="17"/>
        <v/>
      </c>
    </row>
    <row r="455" spans="19:21">
      <c r="S455" s="31" t="str">
        <f t="shared" ca="1" si="16"/>
        <v/>
      </c>
      <c r="T455" s="30" t="str">
        <f ca="1">IF(S455="","",T454+'Monte uma carteira de FIIs'!#REF!*12)</f>
        <v/>
      </c>
      <c r="U455" s="30" t="str">
        <f t="shared" ca="1" si="17"/>
        <v/>
      </c>
    </row>
    <row r="456" spans="19:21">
      <c r="S456" s="31" t="str">
        <f t="shared" ca="1" si="16"/>
        <v/>
      </c>
      <c r="T456" s="30" t="str">
        <f ca="1">IF(S456="","",T455+'Monte uma carteira de FIIs'!#REF!*12)</f>
        <v/>
      </c>
      <c r="U456" s="30" t="str">
        <f t="shared" ca="1" si="17"/>
        <v/>
      </c>
    </row>
    <row r="457" spans="19:21">
      <c r="S457" s="31" t="str">
        <f t="shared" ca="1" si="16"/>
        <v/>
      </c>
      <c r="T457" s="30" t="str">
        <f ca="1">IF(S457="","",T456+'Monte uma carteira de FIIs'!#REF!*12)</f>
        <v/>
      </c>
      <c r="U457" s="30" t="str">
        <f t="shared" ca="1" si="17"/>
        <v/>
      </c>
    </row>
    <row r="458" spans="19:21">
      <c r="S458" s="31" t="str">
        <f t="shared" ca="1" si="16"/>
        <v/>
      </c>
      <c r="T458" s="30" t="str">
        <f ca="1">IF(S458="","",T457+'Monte uma carteira de FIIs'!#REF!*12)</f>
        <v/>
      </c>
      <c r="U458" s="30" t="str">
        <f t="shared" ca="1" si="17"/>
        <v/>
      </c>
    </row>
    <row r="459" spans="19:21">
      <c r="S459" s="31" t="str">
        <f t="shared" ca="1" si="16"/>
        <v/>
      </c>
      <c r="T459" s="30" t="str">
        <f ca="1">IF(S459="","",T458+'Monte uma carteira de FIIs'!#REF!*12)</f>
        <v/>
      </c>
      <c r="U459" s="30" t="str">
        <f t="shared" ca="1" si="17"/>
        <v/>
      </c>
    </row>
    <row r="460" spans="19:21">
      <c r="S460" s="31" t="str">
        <f t="shared" ca="1" si="16"/>
        <v/>
      </c>
      <c r="T460" s="30" t="str">
        <f ca="1">IF(S460="","",T459+'Monte uma carteira de FIIs'!#REF!*12)</f>
        <v/>
      </c>
      <c r="U460" s="30" t="str">
        <f t="shared" ca="1" si="17"/>
        <v/>
      </c>
    </row>
    <row r="461" spans="19:21">
      <c r="S461" s="31" t="str">
        <f t="shared" ca="1" si="16"/>
        <v/>
      </c>
      <c r="T461" s="30" t="str">
        <f ca="1">IF(S461="","",T460+'Monte uma carteira de FIIs'!#REF!*12)</f>
        <v/>
      </c>
      <c r="U461" s="30" t="str">
        <f t="shared" ca="1" si="17"/>
        <v/>
      </c>
    </row>
    <row r="462" spans="19:21">
      <c r="S462" s="31" t="str">
        <f t="shared" ca="1" si="16"/>
        <v/>
      </c>
      <c r="T462" s="30" t="str">
        <f ca="1">IF(S462="","",T461+'Monte uma carteira de FIIs'!#REF!*12)</f>
        <v/>
      </c>
      <c r="U462" s="30" t="str">
        <f t="shared" ca="1" si="17"/>
        <v/>
      </c>
    </row>
    <row r="463" spans="19:21">
      <c r="S463" s="31" t="str">
        <f t="shared" ca="1" si="16"/>
        <v/>
      </c>
      <c r="T463" s="30" t="str">
        <f ca="1">IF(S463="","",T462+'Monte uma carteira de FIIs'!#REF!*12)</f>
        <v/>
      </c>
      <c r="U463" s="30" t="str">
        <f t="shared" ca="1" si="17"/>
        <v/>
      </c>
    </row>
    <row r="464" spans="19:21">
      <c r="S464" s="31" t="str">
        <f t="shared" ca="1" si="16"/>
        <v/>
      </c>
      <c r="T464" s="30" t="str">
        <f ca="1">IF(S464="","",T463+'Monte uma carteira de FIIs'!#REF!*12)</f>
        <v/>
      </c>
      <c r="U464" s="30" t="str">
        <f t="shared" ca="1" si="17"/>
        <v/>
      </c>
    </row>
    <row r="465" spans="19:21">
      <c r="S465" s="31" t="str">
        <f t="shared" ca="1" si="16"/>
        <v/>
      </c>
      <c r="T465" s="30" t="str">
        <f ca="1">IF(S465="","",T464+'Monte uma carteira de FIIs'!#REF!*12)</f>
        <v/>
      </c>
      <c r="U465" s="30" t="str">
        <f t="shared" ca="1" si="17"/>
        <v/>
      </c>
    </row>
    <row r="466" spans="19:21">
      <c r="S466" s="31" t="str">
        <f t="shared" ca="1" si="16"/>
        <v/>
      </c>
      <c r="T466" s="30" t="str">
        <f ca="1">IF(S466="","",T465+'Monte uma carteira de FIIs'!#REF!*12)</f>
        <v/>
      </c>
      <c r="U466" s="30" t="str">
        <f t="shared" ca="1" si="17"/>
        <v/>
      </c>
    </row>
    <row r="467" spans="19:21">
      <c r="S467" s="31" t="str">
        <f t="shared" ca="1" si="16"/>
        <v/>
      </c>
      <c r="T467" s="30" t="str">
        <f ca="1">IF(S467="","",T466+'Monte uma carteira de FIIs'!#REF!*12)</f>
        <v/>
      </c>
      <c r="U467" s="30" t="str">
        <f t="shared" ca="1" si="17"/>
        <v/>
      </c>
    </row>
    <row r="468" spans="19:21">
      <c r="S468" s="31" t="str">
        <f t="shared" ca="1" si="16"/>
        <v/>
      </c>
      <c r="T468" s="30" t="str">
        <f ca="1">IF(S468="","",T467+'Monte uma carteira de FIIs'!#REF!*12)</f>
        <v/>
      </c>
      <c r="U468" s="30" t="str">
        <f t="shared" ca="1" si="17"/>
        <v/>
      </c>
    </row>
    <row r="469" spans="19:21">
      <c r="S469" s="31" t="str">
        <f t="shared" ca="1" si="16"/>
        <v/>
      </c>
      <c r="T469" s="30" t="str">
        <f ca="1">IF(S469="","",T468+'Monte uma carteira de FIIs'!#REF!*12)</f>
        <v/>
      </c>
      <c r="U469" s="30" t="str">
        <f t="shared" ca="1" si="17"/>
        <v/>
      </c>
    </row>
    <row r="470" spans="19:21">
      <c r="S470" s="31" t="str">
        <f t="shared" ca="1" si="16"/>
        <v/>
      </c>
      <c r="T470" s="30" t="str">
        <f ca="1">IF(S470="","",T469+'Monte uma carteira de FIIs'!#REF!*12)</f>
        <v/>
      </c>
      <c r="U470" s="30" t="str">
        <f t="shared" ca="1" si="17"/>
        <v/>
      </c>
    </row>
    <row r="471" spans="19:21">
      <c r="S471" s="31" t="str">
        <f t="shared" ca="1" si="16"/>
        <v/>
      </c>
      <c r="T471" s="30" t="str">
        <f ca="1">IF(S471="","",T470+'Monte uma carteira de FIIs'!#REF!*12)</f>
        <v/>
      </c>
      <c r="U471" s="30" t="str">
        <f t="shared" ca="1" si="17"/>
        <v/>
      </c>
    </row>
    <row r="472" spans="19:21">
      <c r="S472" s="31" t="str">
        <f t="shared" ca="1" si="16"/>
        <v/>
      </c>
      <c r="T472" s="30" t="str">
        <f ca="1">IF(S472="","",T471+'Monte uma carteira de FIIs'!#REF!*12)</f>
        <v/>
      </c>
      <c r="U472" s="30" t="str">
        <f t="shared" ca="1" si="17"/>
        <v/>
      </c>
    </row>
    <row r="473" spans="19:21">
      <c r="S473" s="31" t="str">
        <f t="shared" ca="1" si="16"/>
        <v/>
      </c>
      <c r="T473" s="30" t="str">
        <f ca="1">IF(S473="","",T472+'Monte uma carteira de FIIs'!#REF!*12)</f>
        <v/>
      </c>
      <c r="U473" s="30" t="str">
        <f t="shared" ca="1" si="17"/>
        <v/>
      </c>
    </row>
    <row r="474" spans="19:21">
      <c r="S474" s="31" t="str">
        <f t="shared" ca="1" si="16"/>
        <v/>
      </c>
      <c r="T474" s="30" t="str">
        <f ca="1">IF(S474="","",T473+'Monte uma carteira de FIIs'!#REF!*12)</f>
        <v/>
      </c>
      <c r="U474" s="30" t="str">
        <f t="shared" ca="1" si="17"/>
        <v/>
      </c>
    </row>
    <row r="475" spans="19:21">
      <c r="S475" s="31" t="str">
        <f t="shared" ca="1" si="16"/>
        <v/>
      </c>
      <c r="T475" s="30" t="str">
        <f ca="1">IF(S475="","",T474+'Monte uma carteira de FIIs'!#REF!*12)</f>
        <v/>
      </c>
      <c r="U475" s="30" t="str">
        <f t="shared" ca="1" si="17"/>
        <v/>
      </c>
    </row>
    <row r="476" spans="19:21">
      <c r="S476" s="31" t="str">
        <f t="shared" ca="1" si="16"/>
        <v/>
      </c>
      <c r="T476" s="30" t="str">
        <f ca="1">IF(S476="","",T475+'Monte uma carteira de FIIs'!#REF!*12)</f>
        <v/>
      </c>
      <c r="U476" s="30" t="str">
        <f t="shared" ca="1" si="17"/>
        <v/>
      </c>
    </row>
    <row r="477" spans="19:21">
      <c r="S477" s="31" t="str">
        <f t="shared" ca="1" si="16"/>
        <v/>
      </c>
      <c r="T477" s="30" t="str">
        <f ca="1">IF(S477="","",T476+'Monte uma carteira de FIIs'!#REF!*12)</f>
        <v/>
      </c>
      <c r="U477" s="30" t="str">
        <f t="shared" ca="1" si="17"/>
        <v/>
      </c>
    </row>
    <row r="478" spans="19:21">
      <c r="S478" s="31" t="str">
        <f t="shared" ca="1" si="16"/>
        <v/>
      </c>
      <c r="T478" s="30" t="str">
        <f ca="1">IF(S478="","",T477+'Monte uma carteira de FIIs'!#REF!*12)</f>
        <v/>
      </c>
      <c r="U478" s="30" t="str">
        <f t="shared" ca="1" si="17"/>
        <v/>
      </c>
    </row>
    <row r="479" spans="19:21">
      <c r="S479" s="31" t="str">
        <f t="shared" ca="1" si="16"/>
        <v/>
      </c>
      <c r="T479" s="30" t="str">
        <f ca="1">IF(S479="","",T478+'Monte uma carteira de FIIs'!#REF!*12)</f>
        <v/>
      </c>
      <c r="U479" s="30" t="str">
        <f t="shared" ca="1" si="17"/>
        <v/>
      </c>
    </row>
    <row r="480" spans="19:21">
      <c r="S480" s="31" t="str">
        <f t="shared" ca="1" si="16"/>
        <v/>
      </c>
      <c r="T480" s="30" t="str">
        <f ca="1">IF(S480="","",T479+'Monte uma carteira de FIIs'!#REF!*12)</f>
        <v/>
      </c>
      <c r="U480" s="30" t="str">
        <f t="shared" ca="1" si="17"/>
        <v/>
      </c>
    </row>
    <row r="481" spans="19:21">
      <c r="S481" s="31" t="str">
        <f t="shared" ca="1" si="16"/>
        <v/>
      </c>
      <c r="T481" s="30" t="str">
        <f ca="1">IF(S481="","",T480+'Monte uma carteira de FIIs'!#REF!*12)</f>
        <v/>
      </c>
      <c r="U481" s="30" t="str">
        <f t="shared" ca="1" si="17"/>
        <v/>
      </c>
    </row>
    <row r="482" spans="19:21">
      <c r="S482" s="31" t="str">
        <f ca="1">IFERROR(IF(#REF!=$AB$6,"",#REF!+1),"")</f>
        <v/>
      </c>
      <c r="T482" s="30"/>
      <c r="U482" s="30"/>
    </row>
  </sheetData>
  <sheetProtection formatCells="0" formatColumns="0" formatRows="0" insertColumns="0" insertRows="0" insertHyperlinks="0" deleteColumns="0" deleteRows="0"/>
  <mergeCells count="11">
    <mergeCell ref="B8:E8"/>
    <mergeCell ref="B7:E7"/>
    <mergeCell ref="B6:E6"/>
    <mergeCell ref="B5:E5"/>
    <mergeCell ref="H18:I18"/>
    <mergeCell ref="I11:M11"/>
    <mergeCell ref="B11:E11"/>
    <mergeCell ref="B10:E10"/>
    <mergeCell ref="B9:E9"/>
    <mergeCell ref="J18:K18"/>
    <mergeCell ref="L18:M18"/>
  </mergeCells>
  <dataValidations count="1">
    <dataValidation type="list" allowBlank="1" showInputMessage="1" showErrorMessage="1" sqref="L18:M18" xr:uid="{E338A58A-7E74-49D7-93EA-43B9A0C5E243}">
      <formula1>"Dez/23 a Dez/24, Dez/19 a Dez/24"</formula1>
    </dataValidation>
  </dataValidations>
  <pageMargins left="0.7" right="0.7" top="0.75" bottom="0.75" header="0.3" footer="0.3"/>
  <pageSetup paperSize="9" orientation="portrait" r:id="rId1"/>
  <headerFooter>
    <oddFooter>&amp;R_x000D_&amp;1#&amp;"Calibri"&amp;10&amp;K008000 [ CLASSIFICAÇÃO: PÚBLICA ]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I500"/>
  <sheetViews>
    <sheetView showGridLines="0" topLeftCell="A398" workbookViewId="0">
      <selection activeCell="B2" sqref="B2:I500"/>
    </sheetView>
  </sheetViews>
  <sheetFormatPr defaultColWidth="0" defaultRowHeight="15" customHeight="1"/>
  <cols>
    <col min="1" max="1" width="16.42578125" style="8" bestFit="1" customWidth="1"/>
    <col min="2" max="2" width="44" style="8" bestFit="1" customWidth="1"/>
    <col min="3" max="3" width="17.85546875" style="8" bestFit="1" customWidth="1"/>
    <col min="4" max="4" width="23.140625" style="8" bestFit="1" customWidth="1"/>
    <col min="5" max="7" width="23.42578125" style="8" customWidth="1"/>
    <col min="8" max="8" width="23.42578125" style="11" bestFit="1" customWidth="1"/>
    <col min="9" max="9" width="23.42578125" style="8" bestFit="1" customWidth="1"/>
    <col min="10" max="10" width="8.42578125" style="8" hidden="1" customWidth="1"/>
    <col min="11" max="16384" width="8.42578125" style="8" hidden="1"/>
  </cols>
  <sheetData>
    <row r="1" spans="1:9" ht="29.25" customHeight="1">
      <c r="A1" s="58" t="s">
        <v>43</v>
      </c>
      <c r="B1" s="58" t="s">
        <v>44</v>
      </c>
      <c r="C1" s="58" t="s">
        <v>45</v>
      </c>
      <c r="D1" s="58" t="s">
        <v>564</v>
      </c>
      <c r="E1" s="58" t="s">
        <v>3</v>
      </c>
      <c r="F1" s="58" t="s">
        <v>4</v>
      </c>
      <c r="G1" s="58" t="s">
        <v>5</v>
      </c>
      <c r="H1" s="63" t="s">
        <v>565</v>
      </c>
      <c r="I1" s="64" t="s">
        <v>566</v>
      </c>
    </row>
    <row r="2" spans="1:9" ht="15" customHeight="1">
      <c r="A2" s="59" t="s">
        <v>50</v>
      </c>
      <c r="B2" s="59" t="s">
        <v>50</v>
      </c>
      <c r="C2" s="59" t="s">
        <v>567</v>
      </c>
      <c r="D2" s="60" t="s">
        <v>10</v>
      </c>
      <c r="E2" s="60">
        <v>2.9723797328999999</v>
      </c>
      <c r="F2" s="60">
        <v>6.3588497366999999</v>
      </c>
      <c r="G2" s="60">
        <v>9.8400806799999998</v>
      </c>
      <c r="H2" s="60">
        <v>8.1495011943000009</v>
      </c>
      <c r="I2" s="60">
        <v>10.266049739</v>
      </c>
    </row>
    <row r="3" spans="1:9" ht="15" customHeight="1">
      <c r="A3" s="8" t="s">
        <v>51</v>
      </c>
      <c r="B3" s="8" t="s">
        <v>51</v>
      </c>
      <c r="C3" s="8" t="s">
        <v>568</v>
      </c>
      <c r="D3" s="8" t="s">
        <v>569</v>
      </c>
      <c r="E3" s="8" t="s">
        <v>570</v>
      </c>
      <c r="F3" s="8" t="s">
        <v>570</v>
      </c>
      <c r="G3" s="8">
        <v>15.030549898</v>
      </c>
      <c r="H3" s="11">
        <v>13.347368421000001</v>
      </c>
      <c r="I3" s="60">
        <v>11.4</v>
      </c>
    </row>
    <row r="4" spans="1:9" ht="15" customHeight="1">
      <c r="A4" s="8" t="s">
        <v>25</v>
      </c>
      <c r="B4" s="8" t="s">
        <v>25</v>
      </c>
      <c r="C4" s="8" t="s">
        <v>571</v>
      </c>
      <c r="D4" s="8" t="s">
        <v>18</v>
      </c>
      <c r="E4" s="8" t="s">
        <v>570</v>
      </c>
      <c r="F4" s="8">
        <v>7.4486119941000002</v>
      </c>
      <c r="G4" s="8">
        <v>12.51200439</v>
      </c>
      <c r="H4" s="11">
        <v>13.444884779000001</v>
      </c>
      <c r="I4" s="60">
        <v>14.817391303999999</v>
      </c>
    </row>
    <row r="5" spans="1:9" ht="15" customHeight="1">
      <c r="A5" s="8" t="s">
        <v>52</v>
      </c>
      <c r="B5" s="8" t="s">
        <v>52</v>
      </c>
      <c r="C5" s="8" t="s">
        <v>572</v>
      </c>
      <c r="D5" s="8" t="s">
        <v>569</v>
      </c>
      <c r="E5" s="8" t="s">
        <v>570</v>
      </c>
      <c r="F5" s="8" t="s">
        <v>570</v>
      </c>
      <c r="G5" s="8" t="s">
        <v>570</v>
      </c>
      <c r="H5" s="11" t="s">
        <v>570</v>
      </c>
      <c r="I5" s="60">
        <v>8.6764462810000005</v>
      </c>
    </row>
    <row r="6" spans="1:9" ht="15" customHeight="1">
      <c r="A6" s="8" t="s">
        <v>35</v>
      </c>
      <c r="B6" s="8" t="s">
        <v>35</v>
      </c>
      <c r="C6" s="8" t="s">
        <v>573</v>
      </c>
      <c r="D6" s="8" t="s">
        <v>18</v>
      </c>
      <c r="E6" s="8">
        <v>0</v>
      </c>
      <c r="F6" s="8">
        <v>0</v>
      </c>
      <c r="G6" s="8">
        <v>0</v>
      </c>
      <c r="H6" s="11">
        <v>0</v>
      </c>
      <c r="I6" s="60">
        <v>3.0822915879999999</v>
      </c>
    </row>
    <row r="7" spans="1:9" ht="15" customHeight="1">
      <c r="A7" s="8" t="s">
        <v>53</v>
      </c>
      <c r="B7" s="8" t="s">
        <v>53</v>
      </c>
      <c r="C7" s="8" t="s">
        <v>574</v>
      </c>
      <c r="D7" s="8" t="s">
        <v>569</v>
      </c>
      <c r="E7" s="8" t="s">
        <v>570</v>
      </c>
      <c r="F7" s="8" t="s">
        <v>570</v>
      </c>
      <c r="G7" s="8" t="s">
        <v>570</v>
      </c>
      <c r="H7" s="11" t="s">
        <v>570</v>
      </c>
      <c r="I7" s="60">
        <v>13.753045008000001</v>
      </c>
    </row>
    <row r="8" spans="1:9" ht="15" customHeight="1">
      <c r="A8" s="8" t="s">
        <v>54</v>
      </c>
      <c r="B8" s="8" t="s">
        <v>54</v>
      </c>
      <c r="C8" s="8" t="s">
        <v>574</v>
      </c>
      <c r="D8" s="8" t="s">
        <v>569</v>
      </c>
      <c r="E8" s="8" t="s">
        <v>570</v>
      </c>
      <c r="F8" s="8" t="s">
        <v>570</v>
      </c>
      <c r="G8" s="8" t="s">
        <v>570</v>
      </c>
      <c r="H8" s="11" t="s">
        <v>570</v>
      </c>
      <c r="I8" s="60" t="s">
        <v>570</v>
      </c>
    </row>
    <row r="9" spans="1:9" ht="15" customHeight="1">
      <c r="A9" s="8" t="s">
        <v>55</v>
      </c>
      <c r="B9" s="8" t="s">
        <v>55</v>
      </c>
      <c r="C9" s="8" t="s">
        <v>575</v>
      </c>
      <c r="D9" s="8" t="s">
        <v>569</v>
      </c>
      <c r="E9" s="8" t="s">
        <v>570</v>
      </c>
      <c r="F9" s="8" t="s">
        <v>570</v>
      </c>
      <c r="G9" s="8">
        <v>13.811598944</v>
      </c>
      <c r="H9" s="11">
        <v>11.908016682</v>
      </c>
      <c r="I9" s="60">
        <v>12.014432096</v>
      </c>
    </row>
    <row r="10" spans="1:9" ht="15" customHeight="1">
      <c r="A10" s="8" t="s">
        <v>56</v>
      </c>
      <c r="B10" s="8" t="s">
        <v>56</v>
      </c>
      <c r="C10" s="8" t="s">
        <v>576</v>
      </c>
      <c r="D10" s="8" t="s">
        <v>577</v>
      </c>
      <c r="E10" s="8">
        <v>4.4321153233999997</v>
      </c>
      <c r="F10" s="8">
        <v>5.7165445198000002</v>
      </c>
      <c r="G10" s="8">
        <v>12.368190244000001</v>
      </c>
      <c r="H10" s="11">
        <v>8.8300709287999997</v>
      </c>
      <c r="I10" s="60">
        <v>7.7834853221999998</v>
      </c>
    </row>
    <row r="11" spans="1:9" ht="15" customHeight="1">
      <c r="A11" s="8" t="s">
        <v>57</v>
      </c>
      <c r="B11" s="8" t="s">
        <v>57</v>
      </c>
      <c r="C11" s="8" t="s">
        <v>578</v>
      </c>
      <c r="D11" s="8" t="s">
        <v>569</v>
      </c>
      <c r="E11" s="8">
        <v>4.2591191611000001</v>
      </c>
      <c r="F11" s="8">
        <v>4.4515740925999996</v>
      </c>
      <c r="G11" s="8">
        <v>9.7310461669000006</v>
      </c>
      <c r="H11" s="11">
        <v>7.7395127312999996</v>
      </c>
      <c r="I11" s="60">
        <v>3.7935603550999999</v>
      </c>
    </row>
    <row r="12" spans="1:9" ht="15" customHeight="1">
      <c r="A12" s="8" t="s">
        <v>58</v>
      </c>
      <c r="B12" s="8" t="s">
        <v>58</v>
      </c>
      <c r="C12" s="8" t="s">
        <v>579</v>
      </c>
      <c r="D12" s="8" t="s">
        <v>10</v>
      </c>
      <c r="E12" s="8" t="s">
        <v>570</v>
      </c>
      <c r="F12" s="8" t="s">
        <v>570</v>
      </c>
      <c r="G12" s="8" t="s">
        <v>570</v>
      </c>
      <c r="H12" s="11" t="s">
        <v>570</v>
      </c>
      <c r="I12" s="60">
        <v>7.5249452418000002</v>
      </c>
    </row>
    <row r="13" spans="1:9" ht="15" customHeight="1">
      <c r="A13" s="8" t="s">
        <v>59</v>
      </c>
      <c r="B13" s="8" t="s">
        <v>59</v>
      </c>
      <c r="C13" s="8" t="s">
        <v>580</v>
      </c>
      <c r="D13" s="8" t="s">
        <v>569</v>
      </c>
      <c r="E13" s="8" t="s">
        <v>570</v>
      </c>
      <c r="F13" s="8" t="s">
        <v>570</v>
      </c>
      <c r="G13" s="8">
        <v>11.568878155</v>
      </c>
      <c r="H13" s="11">
        <v>13.938002296000001</v>
      </c>
      <c r="I13" s="60">
        <v>11.145510835</v>
      </c>
    </row>
    <row r="14" spans="1:9" ht="15" customHeight="1">
      <c r="A14" s="8" t="s">
        <v>60</v>
      </c>
      <c r="B14" s="8" t="s">
        <v>60</v>
      </c>
      <c r="C14" s="8" t="s">
        <v>581</v>
      </c>
      <c r="D14" s="8" t="s">
        <v>569</v>
      </c>
      <c r="E14" s="8" t="s">
        <v>570</v>
      </c>
      <c r="F14" s="8" t="s">
        <v>570</v>
      </c>
      <c r="G14" s="8" t="s">
        <v>570</v>
      </c>
      <c r="H14" s="11" t="s">
        <v>570</v>
      </c>
      <c r="I14" s="60">
        <v>6.4177054082999998</v>
      </c>
    </row>
    <row r="15" spans="1:9" ht="15" customHeight="1">
      <c r="A15" s="8" t="s">
        <v>61</v>
      </c>
      <c r="B15" s="8" t="s">
        <v>61</v>
      </c>
      <c r="C15" s="8" t="s">
        <v>581</v>
      </c>
      <c r="D15" s="8" t="s">
        <v>569</v>
      </c>
      <c r="E15" s="8" t="s">
        <v>570</v>
      </c>
      <c r="F15" s="8" t="s">
        <v>570</v>
      </c>
      <c r="G15" s="8" t="s">
        <v>570</v>
      </c>
      <c r="H15" s="11" t="s">
        <v>570</v>
      </c>
      <c r="I15" s="60" t="s">
        <v>570</v>
      </c>
    </row>
    <row r="16" spans="1:9" ht="15" customHeight="1">
      <c r="A16" s="8" t="s">
        <v>62</v>
      </c>
      <c r="B16" s="8" t="s">
        <v>62</v>
      </c>
      <c r="C16" s="8" t="s">
        <v>582</v>
      </c>
      <c r="D16" s="8" t="s">
        <v>569</v>
      </c>
      <c r="E16" s="8" t="s">
        <v>570</v>
      </c>
      <c r="F16" s="8" t="s">
        <v>570</v>
      </c>
      <c r="G16" s="8" t="s">
        <v>570</v>
      </c>
      <c r="H16" s="11" t="s">
        <v>570</v>
      </c>
      <c r="I16" s="60" t="s">
        <v>570</v>
      </c>
    </row>
    <row r="17" spans="1:9" ht="15" customHeight="1">
      <c r="A17" s="8" t="s">
        <v>63</v>
      </c>
      <c r="B17" s="8" t="s">
        <v>63</v>
      </c>
      <c r="C17" s="8" t="s">
        <v>583</v>
      </c>
      <c r="D17" s="8" t="s">
        <v>584</v>
      </c>
      <c r="E17" s="8" t="s">
        <v>570</v>
      </c>
      <c r="F17" s="8" t="s">
        <v>570</v>
      </c>
      <c r="G17" s="8" t="s">
        <v>570</v>
      </c>
      <c r="H17" s="11" t="s">
        <v>570</v>
      </c>
      <c r="I17" s="60">
        <v>5.2204258956</v>
      </c>
    </row>
    <row r="18" spans="1:9" ht="15" customHeight="1">
      <c r="A18" s="8" t="s">
        <v>64</v>
      </c>
      <c r="B18" s="8" t="s">
        <v>64</v>
      </c>
      <c r="C18" s="8" t="s">
        <v>585</v>
      </c>
      <c r="D18" s="8" t="s">
        <v>569</v>
      </c>
      <c r="E18" s="8">
        <v>6.0627687983999996</v>
      </c>
      <c r="F18" s="8">
        <v>15.15613621</v>
      </c>
      <c r="G18" s="8">
        <v>16.400656064</v>
      </c>
      <c r="H18" s="11">
        <v>13.756550217999999</v>
      </c>
      <c r="I18" s="60">
        <v>13.140311804</v>
      </c>
    </row>
    <row r="19" spans="1:9" ht="15" customHeight="1">
      <c r="A19" s="8" t="s">
        <v>65</v>
      </c>
      <c r="B19" s="8" t="s">
        <v>65</v>
      </c>
      <c r="C19" s="8" t="s">
        <v>585</v>
      </c>
      <c r="D19" s="8" t="s">
        <v>14</v>
      </c>
      <c r="E19" s="8" t="s">
        <v>570</v>
      </c>
      <c r="F19" s="8" t="s">
        <v>570</v>
      </c>
      <c r="G19" s="8" t="s">
        <v>570</v>
      </c>
      <c r="H19" s="11" t="s">
        <v>570</v>
      </c>
      <c r="I19" s="60" t="s">
        <v>570</v>
      </c>
    </row>
    <row r="20" spans="1:9" ht="15" customHeight="1">
      <c r="A20" s="8" t="s">
        <v>66</v>
      </c>
      <c r="B20" s="8" t="s">
        <v>66</v>
      </c>
      <c r="C20" s="8" t="s">
        <v>586</v>
      </c>
      <c r="D20" s="8" t="s">
        <v>584</v>
      </c>
      <c r="E20" s="8" t="s">
        <v>570</v>
      </c>
      <c r="F20" s="8" t="s">
        <v>570</v>
      </c>
      <c r="G20" s="8" t="s">
        <v>570</v>
      </c>
      <c r="H20" s="11" t="s">
        <v>570</v>
      </c>
      <c r="I20" s="60">
        <v>12.808497343999999</v>
      </c>
    </row>
    <row r="21" spans="1:9" ht="15" customHeight="1">
      <c r="A21" s="8" t="s">
        <v>67</v>
      </c>
      <c r="B21" s="8" t="s">
        <v>67</v>
      </c>
      <c r="C21" s="8" t="s">
        <v>587</v>
      </c>
      <c r="D21" s="8" t="s">
        <v>584</v>
      </c>
      <c r="E21" s="8" t="s">
        <v>570</v>
      </c>
      <c r="F21" s="8" t="s">
        <v>570</v>
      </c>
      <c r="G21" s="8">
        <v>9.5029666375000001</v>
      </c>
      <c r="H21" s="11">
        <v>2.0952380952</v>
      </c>
      <c r="I21" s="60">
        <v>0</v>
      </c>
    </row>
    <row r="22" spans="1:9" ht="15" customHeight="1">
      <c r="A22" s="8" t="s">
        <v>68</v>
      </c>
      <c r="B22" s="8" t="s">
        <v>68</v>
      </c>
      <c r="C22" s="8" t="s">
        <v>588</v>
      </c>
      <c r="D22" s="8" t="s">
        <v>569</v>
      </c>
      <c r="E22" s="8" t="s">
        <v>570</v>
      </c>
      <c r="F22" s="8" t="s">
        <v>570</v>
      </c>
      <c r="G22" s="8" t="s">
        <v>570</v>
      </c>
      <c r="H22" s="11" t="s">
        <v>570</v>
      </c>
      <c r="I22" s="60" t="s">
        <v>570</v>
      </c>
    </row>
    <row r="23" spans="1:9" ht="15" customHeight="1">
      <c r="A23" s="8" t="s">
        <v>69</v>
      </c>
      <c r="B23" s="8" t="s">
        <v>69</v>
      </c>
      <c r="C23" s="8" t="s">
        <v>589</v>
      </c>
      <c r="D23" s="8" t="s">
        <v>569</v>
      </c>
      <c r="E23" s="8" t="s">
        <v>570</v>
      </c>
      <c r="F23" s="8" t="s">
        <v>570</v>
      </c>
      <c r="G23" s="8" t="s">
        <v>570</v>
      </c>
      <c r="H23" s="11" t="s">
        <v>570</v>
      </c>
      <c r="I23" s="60" t="s">
        <v>570</v>
      </c>
    </row>
    <row r="24" spans="1:9" ht="15" customHeight="1">
      <c r="A24" s="8" t="s">
        <v>70</v>
      </c>
      <c r="B24" s="8" t="s">
        <v>70</v>
      </c>
      <c r="C24" s="8" t="s">
        <v>590</v>
      </c>
      <c r="D24" s="8" t="s">
        <v>10</v>
      </c>
      <c r="E24" s="8">
        <v>0.59258175433000004</v>
      </c>
      <c r="F24" s="8">
        <v>0</v>
      </c>
      <c r="G24" s="8">
        <v>0.20831163421000001</v>
      </c>
      <c r="H24" s="11">
        <v>0.19030702866999999</v>
      </c>
      <c r="I24" s="60">
        <v>2.2181818182000002</v>
      </c>
    </row>
    <row r="25" spans="1:9" ht="15" customHeight="1">
      <c r="A25" s="8" t="s">
        <v>71</v>
      </c>
      <c r="B25" s="8" t="s">
        <v>71</v>
      </c>
      <c r="C25" s="8" t="s">
        <v>591</v>
      </c>
      <c r="D25" s="8" t="s">
        <v>577</v>
      </c>
      <c r="E25" s="8" t="s">
        <v>570</v>
      </c>
      <c r="F25" s="8" t="s">
        <v>570</v>
      </c>
      <c r="G25" s="8" t="s">
        <v>570</v>
      </c>
      <c r="H25" s="11" t="s">
        <v>570</v>
      </c>
      <c r="I25" s="60" t="s">
        <v>570</v>
      </c>
    </row>
    <row r="26" spans="1:9" ht="15" customHeight="1">
      <c r="A26" s="8" t="s">
        <v>72</v>
      </c>
      <c r="B26" s="8" t="s">
        <v>72</v>
      </c>
      <c r="C26" s="8" t="s">
        <v>592</v>
      </c>
      <c r="D26" s="8" t="s">
        <v>569</v>
      </c>
      <c r="E26" s="8" t="s">
        <v>570</v>
      </c>
      <c r="F26" s="8" t="s">
        <v>570</v>
      </c>
      <c r="G26" s="8" t="s">
        <v>570</v>
      </c>
      <c r="H26" s="11" t="s">
        <v>570</v>
      </c>
      <c r="I26" s="60" t="s">
        <v>570</v>
      </c>
    </row>
    <row r="27" spans="1:9" ht="15" customHeight="1">
      <c r="A27" s="8" t="s">
        <v>73</v>
      </c>
      <c r="B27" s="8" t="s">
        <v>73</v>
      </c>
      <c r="C27" s="8" t="s">
        <v>593</v>
      </c>
      <c r="D27" s="8" t="s">
        <v>569</v>
      </c>
      <c r="E27" s="8" t="s">
        <v>570</v>
      </c>
      <c r="F27" s="8" t="s">
        <v>570</v>
      </c>
      <c r="G27" s="8" t="s">
        <v>570</v>
      </c>
      <c r="H27" s="11" t="s">
        <v>570</v>
      </c>
      <c r="I27" s="60" t="s">
        <v>570</v>
      </c>
    </row>
    <row r="28" spans="1:9" ht="15" customHeight="1">
      <c r="A28" s="8" t="s">
        <v>74</v>
      </c>
      <c r="B28" s="8" t="s">
        <v>74</v>
      </c>
      <c r="C28" s="8" t="s">
        <v>594</v>
      </c>
      <c r="D28" s="8" t="s">
        <v>569</v>
      </c>
      <c r="E28" s="8">
        <v>8.5083074675999999</v>
      </c>
      <c r="F28" s="8">
        <v>13.590352961000001</v>
      </c>
      <c r="G28" s="8">
        <v>13.902439024</v>
      </c>
      <c r="H28" s="11">
        <v>11.037139561</v>
      </c>
      <c r="I28" s="60">
        <v>11.510324839999999</v>
      </c>
    </row>
    <row r="29" spans="1:9" ht="15" customHeight="1">
      <c r="A29" s="8" t="s">
        <v>75</v>
      </c>
      <c r="B29" s="8" t="s">
        <v>75</v>
      </c>
      <c r="C29" s="8" t="s">
        <v>595</v>
      </c>
      <c r="D29" s="8" t="s">
        <v>569</v>
      </c>
      <c r="E29" s="8">
        <v>9.6691155007000003</v>
      </c>
      <c r="F29" s="8">
        <v>15.935394902000001</v>
      </c>
      <c r="G29" s="8">
        <v>14.344573625000001</v>
      </c>
      <c r="H29" s="11">
        <v>9.2918846769000005</v>
      </c>
      <c r="I29" s="60">
        <v>23.699983066000001</v>
      </c>
    </row>
    <row r="30" spans="1:9" ht="15" customHeight="1">
      <c r="A30" s="8" t="s">
        <v>76</v>
      </c>
      <c r="B30" s="8" t="s">
        <v>76</v>
      </c>
      <c r="C30" s="8" t="s">
        <v>596</v>
      </c>
      <c r="D30" s="8" t="s">
        <v>569</v>
      </c>
      <c r="E30" s="8" t="s">
        <v>570</v>
      </c>
      <c r="F30" s="8" t="s">
        <v>570</v>
      </c>
      <c r="G30" s="8">
        <v>11.594949755</v>
      </c>
      <c r="H30" s="11">
        <v>12.237498111000001</v>
      </c>
      <c r="I30" s="60">
        <v>10.751349106999999</v>
      </c>
    </row>
    <row r="31" spans="1:9" ht="15" customHeight="1">
      <c r="A31" s="8" t="s">
        <v>77</v>
      </c>
      <c r="B31" s="8" t="s">
        <v>77</v>
      </c>
      <c r="C31" s="8" t="s">
        <v>597</v>
      </c>
      <c r="D31" s="8" t="s">
        <v>569</v>
      </c>
      <c r="E31" s="8" t="s">
        <v>570</v>
      </c>
      <c r="F31" s="8" t="s">
        <v>570</v>
      </c>
      <c r="G31" s="8" t="s">
        <v>570</v>
      </c>
      <c r="H31" s="11" t="s">
        <v>570</v>
      </c>
      <c r="I31" s="60" t="s">
        <v>570</v>
      </c>
    </row>
    <row r="32" spans="1:9" ht="15" customHeight="1">
      <c r="A32" s="8" t="s">
        <v>78</v>
      </c>
      <c r="B32" s="8" t="s">
        <v>78</v>
      </c>
      <c r="C32" s="8" t="s">
        <v>598</v>
      </c>
      <c r="D32" s="8" t="s">
        <v>569</v>
      </c>
      <c r="E32" s="8" t="s">
        <v>570</v>
      </c>
      <c r="F32" s="8" t="s">
        <v>570</v>
      </c>
      <c r="G32" s="8" t="s">
        <v>570</v>
      </c>
      <c r="H32" s="11" t="s">
        <v>570</v>
      </c>
      <c r="I32" s="60" t="s">
        <v>570</v>
      </c>
    </row>
    <row r="33" spans="1:9" ht="15" customHeight="1">
      <c r="A33" s="8" t="s">
        <v>79</v>
      </c>
      <c r="B33" s="8" t="s">
        <v>79</v>
      </c>
      <c r="C33" s="8" t="s">
        <v>599</v>
      </c>
      <c r="D33" s="8" t="s">
        <v>569</v>
      </c>
      <c r="E33" s="8">
        <v>8.0500651195999993</v>
      </c>
      <c r="F33" s="8">
        <v>7.7904295185999999</v>
      </c>
      <c r="G33" s="8">
        <v>10.590612656999999</v>
      </c>
      <c r="H33" s="11">
        <v>12.949494949</v>
      </c>
      <c r="I33" s="60">
        <v>11.518143240000001</v>
      </c>
    </row>
    <row r="34" spans="1:9" ht="15" customHeight="1">
      <c r="A34" s="8" t="s">
        <v>80</v>
      </c>
      <c r="B34" s="8" t="s">
        <v>80</v>
      </c>
      <c r="C34" s="8" t="s">
        <v>600</v>
      </c>
      <c r="D34" s="8" t="s">
        <v>569</v>
      </c>
      <c r="E34" s="8">
        <v>5.5914972273999997</v>
      </c>
      <c r="F34" s="8">
        <v>6.7778845313999998</v>
      </c>
      <c r="G34" s="8">
        <v>10.066799484000001</v>
      </c>
      <c r="H34" s="11">
        <v>11.468597886</v>
      </c>
      <c r="I34" s="60">
        <v>10.028125302999999</v>
      </c>
    </row>
    <row r="35" spans="1:9" ht="15" customHeight="1">
      <c r="A35" s="8" t="s">
        <v>81</v>
      </c>
      <c r="B35" s="8" t="s">
        <v>81</v>
      </c>
      <c r="C35" s="8" t="s">
        <v>601</v>
      </c>
      <c r="D35" s="8" t="s">
        <v>569</v>
      </c>
      <c r="E35" s="8">
        <v>8.2611485403000007</v>
      </c>
      <c r="F35" s="8">
        <v>12.22779122</v>
      </c>
      <c r="G35" s="8">
        <v>14.154566744</v>
      </c>
      <c r="H35" s="11">
        <v>10.204731090999999</v>
      </c>
      <c r="I35" s="60">
        <v>12.572743267</v>
      </c>
    </row>
    <row r="36" spans="1:9" ht="15" customHeight="1">
      <c r="A36" s="8" t="s">
        <v>82</v>
      </c>
      <c r="B36" s="8" t="s">
        <v>82</v>
      </c>
      <c r="C36" s="8" t="s">
        <v>602</v>
      </c>
      <c r="D36" s="8" t="s">
        <v>569</v>
      </c>
      <c r="E36" s="8" t="s">
        <v>570</v>
      </c>
      <c r="F36" s="8" t="s">
        <v>570</v>
      </c>
      <c r="G36" s="8" t="s">
        <v>570</v>
      </c>
      <c r="H36" s="11" t="s">
        <v>570</v>
      </c>
      <c r="I36" s="60" t="s">
        <v>570</v>
      </c>
    </row>
    <row r="37" spans="1:9" ht="15" customHeight="1">
      <c r="A37" s="8" t="s">
        <v>83</v>
      </c>
      <c r="B37" s="8" t="s">
        <v>83</v>
      </c>
      <c r="C37" s="8" t="s">
        <v>603</v>
      </c>
      <c r="D37" s="8" t="s">
        <v>569</v>
      </c>
      <c r="E37" s="8" t="s">
        <v>570</v>
      </c>
      <c r="F37" s="8" t="s">
        <v>570</v>
      </c>
      <c r="G37" s="8">
        <v>4.8890425883999997</v>
      </c>
      <c r="H37" s="11">
        <v>12.721748399999999</v>
      </c>
      <c r="I37" s="60">
        <v>9.4291937207000007</v>
      </c>
    </row>
    <row r="38" spans="1:9" ht="15" customHeight="1">
      <c r="A38" s="8" t="s">
        <v>84</v>
      </c>
      <c r="B38" s="8" t="s">
        <v>84</v>
      </c>
      <c r="C38" s="8" t="s">
        <v>604</v>
      </c>
      <c r="D38" s="8" t="s">
        <v>569</v>
      </c>
      <c r="E38" s="8" t="s">
        <v>570</v>
      </c>
      <c r="F38" s="8" t="s">
        <v>570</v>
      </c>
      <c r="G38" s="8">
        <v>13.912383901</v>
      </c>
      <c r="H38" s="11">
        <v>13.066666666</v>
      </c>
      <c r="I38" s="60">
        <v>13.556771545</v>
      </c>
    </row>
    <row r="39" spans="1:9" ht="15" customHeight="1">
      <c r="A39" s="8" t="s">
        <v>85</v>
      </c>
      <c r="B39" s="8" t="s">
        <v>85</v>
      </c>
      <c r="C39" s="8" t="s">
        <v>605</v>
      </c>
      <c r="D39" s="8" t="s">
        <v>569</v>
      </c>
      <c r="E39" s="8" t="s">
        <v>570</v>
      </c>
      <c r="F39" s="8" t="s">
        <v>570</v>
      </c>
      <c r="G39" s="8" t="s">
        <v>570</v>
      </c>
      <c r="H39" s="11" t="s">
        <v>570</v>
      </c>
      <c r="I39" s="60" t="s">
        <v>570</v>
      </c>
    </row>
    <row r="40" spans="1:9" ht="15" customHeight="1">
      <c r="A40" s="8" t="s">
        <v>86</v>
      </c>
      <c r="B40" s="8" t="s">
        <v>86</v>
      </c>
      <c r="C40" s="8" t="s">
        <v>606</v>
      </c>
      <c r="D40" s="8" t="s">
        <v>14</v>
      </c>
      <c r="E40" s="8" t="s">
        <v>570</v>
      </c>
      <c r="F40" s="8" t="s">
        <v>570</v>
      </c>
      <c r="G40" s="8" t="s">
        <v>570</v>
      </c>
      <c r="H40" s="11" t="s">
        <v>570</v>
      </c>
      <c r="I40" s="60" t="s">
        <v>570</v>
      </c>
    </row>
    <row r="41" spans="1:9" ht="15" customHeight="1">
      <c r="A41" s="8" t="s">
        <v>31</v>
      </c>
      <c r="B41" s="8" t="s">
        <v>31</v>
      </c>
      <c r="C41" s="8" t="s">
        <v>607</v>
      </c>
      <c r="D41" s="8" t="s">
        <v>18</v>
      </c>
      <c r="E41" s="8" t="s">
        <v>570</v>
      </c>
      <c r="F41" s="8" t="s">
        <v>570</v>
      </c>
      <c r="G41" s="8">
        <v>7.3063583814999999</v>
      </c>
      <c r="H41" s="11">
        <v>19.329999999999998</v>
      </c>
      <c r="I41" s="60">
        <v>4.1575821367000003</v>
      </c>
    </row>
    <row r="42" spans="1:9" ht="15" customHeight="1">
      <c r="A42" s="8" t="s">
        <v>87</v>
      </c>
      <c r="B42" s="8" t="s">
        <v>87</v>
      </c>
      <c r="C42" s="8" t="s">
        <v>608</v>
      </c>
      <c r="D42" s="8" t="s">
        <v>569</v>
      </c>
      <c r="E42" s="8" t="s">
        <v>570</v>
      </c>
      <c r="F42" s="8" t="s">
        <v>570</v>
      </c>
      <c r="G42" s="8">
        <v>10.363247863</v>
      </c>
      <c r="H42" s="11">
        <v>11.193128439000001</v>
      </c>
      <c r="I42" s="60">
        <v>11.421568626999999</v>
      </c>
    </row>
    <row r="43" spans="1:9" ht="15" customHeight="1">
      <c r="A43" s="8" t="s">
        <v>88</v>
      </c>
      <c r="B43" s="8" t="s">
        <v>88</v>
      </c>
      <c r="C43" s="8" t="s">
        <v>608</v>
      </c>
      <c r="D43" s="8" t="s">
        <v>569</v>
      </c>
      <c r="E43" s="8" t="s">
        <v>570</v>
      </c>
      <c r="F43" s="8" t="s">
        <v>570</v>
      </c>
      <c r="G43" s="8" t="s">
        <v>570</v>
      </c>
      <c r="H43" s="11" t="s">
        <v>570</v>
      </c>
      <c r="I43" s="60" t="s">
        <v>570</v>
      </c>
    </row>
    <row r="44" spans="1:9" ht="15" customHeight="1">
      <c r="A44" s="8" t="s">
        <v>30</v>
      </c>
      <c r="B44" s="8" t="s">
        <v>30</v>
      </c>
      <c r="C44" s="8" t="s">
        <v>609</v>
      </c>
      <c r="D44" s="8" t="s">
        <v>18</v>
      </c>
      <c r="E44" s="8" t="s">
        <v>570</v>
      </c>
      <c r="F44" s="8" t="s">
        <v>570</v>
      </c>
      <c r="G44" s="8" t="s">
        <v>570</v>
      </c>
      <c r="H44" s="11" t="s">
        <v>570</v>
      </c>
      <c r="I44" s="60">
        <v>7.6613482822999996</v>
      </c>
    </row>
    <row r="45" spans="1:9" ht="15" customHeight="1">
      <c r="A45" s="8" t="s">
        <v>89</v>
      </c>
      <c r="B45" s="8" t="s">
        <v>89</v>
      </c>
      <c r="C45" s="8" t="s">
        <v>610</v>
      </c>
      <c r="D45" s="8" t="s">
        <v>569</v>
      </c>
      <c r="E45" s="8" t="s">
        <v>570</v>
      </c>
      <c r="F45" s="8" t="s">
        <v>570</v>
      </c>
      <c r="G45" s="8" t="s">
        <v>570</v>
      </c>
      <c r="H45" s="11" t="s">
        <v>570</v>
      </c>
      <c r="I45" s="60" t="s">
        <v>570</v>
      </c>
    </row>
    <row r="46" spans="1:9" ht="15" customHeight="1">
      <c r="A46" s="8" t="s">
        <v>90</v>
      </c>
      <c r="B46" s="8" t="s">
        <v>90</v>
      </c>
      <c r="C46" s="8" t="s">
        <v>610</v>
      </c>
      <c r="D46" s="8" t="s">
        <v>569</v>
      </c>
      <c r="E46" s="8" t="s">
        <v>570</v>
      </c>
      <c r="F46" s="8" t="s">
        <v>570</v>
      </c>
      <c r="G46" s="8" t="s">
        <v>570</v>
      </c>
      <c r="H46" s="11" t="s">
        <v>570</v>
      </c>
      <c r="I46" s="60" t="s">
        <v>570</v>
      </c>
    </row>
    <row r="47" spans="1:9" ht="15" customHeight="1">
      <c r="A47" s="8" t="s">
        <v>91</v>
      </c>
      <c r="B47" s="8" t="s">
        <v>91</v>
      </c>
      <c r="C47" s="8" t="s">
        <v>611</v>
      </c>
      <c r="D47" s="8" t="s">
        <v>10</v>
      </c>
      <c r="E47" s="8" t="s">
        <v>570</v>
      </c>
      <c r="F47" s="8" t="s">
        <v>570</v>
      </c>
      <c r="G47" s="8" t="s">
        <v>570</v>
      </c>
      <c r="H47" s="11" t="s">
        <v>570</v>
      </c>
      <c r="I47" s="60" t="s">
        <v>570</v>
      </c>
    </row>
    <row r="48" spans="1:9" ht="15" customHeight="1">
      <c r="A48" s="8" t="s">
        <v>92</v>
      </c>
      <c r="B48" s="8" t="s">
        <v>92</v>
      </c>
      <c r="C48" s="8" t="s">
        <v>612</v>
      </c>
      <c r="D48" s="8" t="s">
        <v>569</v>
      </c>
      <c r="E48" s="8" t="s">
        <v>570</v>
      </c>
      <c r="F48" s="8" t="s">
        <v>570</v>
      </c>
      <c r="G48" s="8" t="s">
        <v>570</v>
      </c>
      <c r="H48" s="11">
        <v>11.597809855</v>
      </c>
      <c r="I48" s="60">
        <v>8.4897959184000005</v>
      </c>
    </row>
    <row r="49" spans="1:9" ht="15" customHeight="1">
      <c r="A49" s="8" t="s">
        <v>93</v>
      </c>
      <c r="B49" s="8" t="s">
        <v>93</v>
      </c>
      <c r="C49" s="8" t="s">
        <v>613</v>
      </c>
      <c r="D49" s="8" t="s">
        <v>569</v>
      </c>
      <c r="E49" s="8" t="s">
        <v>570</v>
      </c>
      <c r="F49" s="8" t="s">
        <v>570</v>
      </c>
      <c r="G49" s="8" t="s">
        <v>570</v>
      </c>
      <c r="H49" s="11" t="s">
        <v>570</v>
      </c>
      <c r="I49" s="60" t="s">
        <v>570</v>
      </c>
    </row>
    <row r="50" spans="1:9" ht="15" customHeight="1">
      <c r="A50" s="8" t="s">
        <v>94</v>
      </c>
      <c r="B50" s="8" t="s">
        <v>94</v>
      </c>
      <c r="C50" s="8" t="s">
        <v>613</v>
      </c>
      <c r="D50" s="8" t="s">
        <v>569</v>
      </c>
      <c r="E50" s="8" t="s">
        <v>570</v>
      </c>
      <c r="F50" s="8" t="s">
        <v>570</v>
      </c>
      <c r="G50" s="8" t="s">
        <v>570</v>
      </c>
      <c r="H50" s="11" t="s">
        <v>570</v>
      </c>
      <c r="I50" s="60" t="s">
        <v>570</v>
      </c>
    </row>
    <row r="51" spans="1:9" ht="15" customHeight="1">
      <c r="A51" s="8" t="s">
        <v>28</v>
      </c>
      <c r="B51" s="8" t="s">
        <v>28</v>
      </c>
      <c r="C51" s="8" t="s">
        <v>614</v>
      </c>
      <c r="D51" s="8" t="s">
        <v>18</v>
      </c>
      <c r="E51" s="8">
        <v>6.5056376361000003</v>
      </c>
      <c r="F51" s="8">
        <v>7.4345769837000004</v>
      </c>
      <c r="G51" s="8">
        <v>10.010179843</v>
      </c>
      <c r="H51" s="11">
        <v>11.765859398</v>
      </c>
      <c r="I51" s="60">
        <v>8.1367041198999992</v>
      </c>
    </row>
    <row r="52" spans="1:9" ht="15" customHeight="1">
      <c r="A52" s="8" t="s">
        <v>95</v>
      </c>
      <c r="B52" s="8" t="s">
        <v>95</v>
      </c>
      <c r="C52" s="8" t="s">
        <v>615</v>
      </c>
      <c r="D52" s="8" t="s">
        <v>569</v>
      </c>
      <c r="E52" s="8">
        <v>8.3256953003999996</v>
      </c>
      <c r="F52" s="8">
        <v>10.778194949</v>
      </c>
      <c r="G52" s="8">
        <v>13.392206614999999</v>
      </c>
      <c r="H52" s="11">
        <v>14.303913935000001</v>
      </c>
      <c r="I52" s="60">
        <v>13.498340101</v>
      </c>
    </row>
    <row r="53" spans="1:9" ht="15" customHeight="1">
      <c r="A53" s="8" t="s">
        <v>96</v>
      </c>
      <c r="B53" s="8" t="s">
        <v>96</v>
      </c>
      <c r="C53" s="8" t="s">
        <v>616</v>
      </c>
      <c r="D53" s="8" t="s">
        <v>569</v>
      </c>
      <c r="E53" s="8">
        <v>6.0172143975000001</v>
      </c>
      <c r="F53" s="8">
        <v>8.5093090091000008</v>
      </c>
      <c r="G53" s="8">
        <v>11.244019138000001</v>
      </c>
      <c r="H53" s="11">
        <v>11.705475141000001</v>
      </c>
      <c r="I53" s="60">
        <v>10.469722693</v>
      </c>
    </row>
    <row r="54" spans="1:9" ht="15" customHeight="1">
      <c r="A54" s="8" t="s">
        <v>97</v>
      </c>
      <c r="B54" s="8" t="s">
        <v>97</v>
      </c>
      <c r="C54" s="8" t="s">
        <v>617</v>
      </c>
      <c r="D54" s="8" t="s">
        <v>618</v>
      </c>
      <c r="E54" s="8">
        <v>1.4279642549</v>
      </c>
      <c r="F54" s="8">
        <v>2.9562991029000001</v>
      </c>
      <c r="G54" s="8">
        <v>3.9942050195999999</v>
      </c>
      <c r="H54" s="11">
        <v>0.85712103787000005</v>
      </c>
      <c r="I54" s="60">
        <v>12.822916665999999</v>
      </c>
    </row>
    <row r="55" spans="1:9" ht="15" customHeight="1">
      <c r="A55" s="8" t="s">
        <v>98</v>
      </c>
      <c r="B55" s="8" t="s">
        <v>98</v>
      </c>
      <c r="C55" s="8" t="s">
        <v>619</v>
      </c>
      <c r="D55" s="8" t="s">
        <v>13</v>
      </c>
      <c r="E55" s="8">
        <v>4.0735569364000002</v>
      </c>
      <c r="F55" s="8">
        <v>5.8112222706000001</v>
      </c>
      <c r="G55" s="8">
        <v>7.8129566488000002</v>
      </c>
      <c r="H55" s="11">
        <v>10.095218593</v>
      </c>
      <c r="I55" s="60">
        <v>8.6274509804000008</v>
      </c>
    </row>
    <row r="56" spans="1:9" ht="15" customHeight="1">
      <c r="A56" s="8" t="s">
        <v>99</v>
      </c>
      <c r="B56" s="8" t="s">
        <v>99</v>
      </c>
      <c r="C56" s="8" t="s">
        <v>620</v>
      </c>
      <c r="D56" s="8" t="s">
        <v>569</v>
      </c>
      <c r="E56" s="8">
        <v>4.9586734095000002</v>
      </c>
      <c r="F56" s="8">
        <v>6.3672046494999996</v>
      </c>
      <c r="G56" s="8">
        <v>8.0066033842</v>
      </c>
      <c r="H56" s="11">
        <v>8.9496791624000007</v>
      </c>
      <c r="I56" s="60">
        <v>9.6627318718000001</v>
      </c>
    </row>
    <row r="57" spans="1:9" ht="15" customHeight="1">
      <c r="A57" s="8" t="s">
        <v>100</v>
      </c>
      <c r="B57" s="8" t="s">
        <v>100</v>
      </c>
      <c r="C57" s="8" t="s">
        <v>621</v>
      </c>
      <c r="D57" s="8" t="s">
        <v>569</v>
      </c>
      <c r="E57" s="8" t="s">
        <v>570</v>
      </c>
      <c r="F57" s="8" t="s">
        <v>570</v>
      </c>
      <c r="G57" s="8" t="s">
        <v>570</v>
      </c>
      <c r="H57" s="11" t="s">
        <v>570</v>
      </c>
      <c r="I57" s="60" t="s">
        <v>570</v>
      </c>
    </row>
    <row r="58" spans="1:9" ht="15" customHeight="1">
      <c r="A58" s="8" t="s">
        <v>101</v>
      </c>
      <c r="B58" s="8" t="s">
        <v>101</v>
      </c>
      <c r="C58" s="8" t="s">
        <v>622</v>
      </c>
      <c r="D58" s="8" t="s">
        <v>569</v>
      </c>
      <c r="E58" s="8" t="s">
        <v>570</v>
      </c>
      <c r="F58" s="8" t="s">
        <v>570</v>
      </c>
      <c r="G58" s="8">
        <v>15.226362213</v>
      </c>
      <c r="H58" s="11" t="s">
        <v>570</v>
      </c>
      <c r="I58" s="60">
        <v>31.626184774999999</v>
      </c>
    </row>
    <row r="59" spans="1:9" ht="15" customHeight="1">
      <c r="A59" s="8" t="s">
        <v>102</v>
      </c>
      <c r="B59" s="8" t="s">
        <v>102</v>
      </c>
      <c r="C59" s="8" t="s">
        <v>623</v>
      </c>
      <c r="D59" s="8" t="s">
        <v>569</v>
      </c>
      <c r="E59" s="8" t="s">
        <v>570</v>
      </c>
      <c r="F59" s="8" t="s">
        <v>570</v>
      </c>
      <c r="G59" s="8">
        <v>0</v>
      </c>
      <c r="H59" s="11">
        <v>14.807899461</v>
      </c>
      <c r="I59" s="60">
        <v>30.507976107000001</v>
      </c>
    </row>
    <row r="60" spans="1:9" ht="15" customHeight="1">
      <c r="A60" s="8" t="s">
        <v>103</v>
      </c>
      <c r="B60" s="8" t="s">
        <v>103</v>
      </c>
      <c r="C60" s="8" t="s">
        <v>624</v>
      </c>
      <c r="D60" s="8" t="s">
        <v>569</v>
      </c>
      <c r="E60" s="8" t="s">
        <v>570</v>
      </c>
      <c r="F60" s="8" t="s">
        <v>570</v>
      </c>
      <c r="G60" s="8" t="s">
        <v>570</v>
      </c>
      <c r="H60" s="11" t="s">
        <v>570</v>
      </c>
      <c r="I60" s="60" t="s">
        <v>570</v>
      </c>
    </row>
    <row r="61" spans="1:9" ht="15" customHeight="1">
      <c r="A61" s="8" t="s">
        <v>104</v>
      </c>
      <c r="B61" s="8" t="s">
        <v>104</v>
      </c>
      <c r="C61" s="8" t="s">
        <v>624</v>
      </c>
      <c r="D61" s="8" t="s">
        <v>569</v>
      </c>
      <c r="E61" s="8" t="s">
        <v>570</v>
      </c>
      <c r="F61" s="8" t="s">
        <v>570</v>
      </c>
      <c r="G61" s="8" t="s">
        <v>570</v>
      </c>
      <c r="H61" s="11" t="s">
        <v>570</v>
      </c>
      <c r="I61" s="60" t="s">
        <v>570</v>
      </c>
    </row>
    <row r="62" spans="1:9" ht="15" customHeight="1">
      <c r="A62" s="8" t="s">
        <v>105</v>
      </c>
      <c r="B62" s="8" t="s">
        <v>105</v>
      </c>
      <c r="C62" s="8" t="s">
        <v>624</v>
      </c>
      <c r="D62" s="8" t="s">
        <v>569</v>
      </c>
      <c r="E62" s="8" t="s">
        <v>570</v>
      </c>
      <c r="F62" s="8" t="s">
        <v>570</v>
      </c>
      <c r="G62" s="8" t="s">
        <v>570</v>
      </c>
      <c r="H62" s="11" t="s">
        <v>570</v>
      </c>
      <c r="I62" s="60" t="s">
        <v>570</v>
      </c>
    </row>
    <row r="63" spans="1:9" ht="15" customHeight="1">
      <c r="A63" s="8" t="s">
        <v>106</v>
      </c>
      <c r="B63" s="8" t="s">
        <v>106</v>
      </c>
      <c r="C63" s="8" t="s">
        <v>625</v>
      </c>
      <c r="D63" s="8" t="s">
        <v>569</v>
      </c>
      <c r="E63" s="8" t="s">
        <v>570</v>
      </c>
      <c r="F63" s="8" t="s">
        <v>570</v>
      </c>
      <c r="G63" s="8" t="s">
        <v>570</v>
      </c>
      <c r="H63" s="11" t="s">
        <v>570</v>
      </c>
      <c r="I63" s="60">
        <v>9.6871454139999997</v>
      </c>
    </row>
    <row r="64" spans="1:9" ht="15" customHeight="1">
      <c r="A64" s="8" t="s">
        <v>107</v>
      </c>
      <c r="B64" s="8" t="s">
        <v>107</v>
      </c>
      <c r="C64" s="8" t="s">
        <v>626</v>
      </c>
      <c r="D64" s="8" t="s">
        <v>569</v>
      </c>
      <c r="E64" s="8" t="s">
        <v>570</v>
      </c>
      <c r="F64" s="8" t="s">
        <v>570</v>
      </c>
      <c r="G64" s="8">
        <v>10</v>
      </c>
      <c r="H64" s="11">
        <v>9.5578947368999998</v>
      </c>
      <c r="I64" s="60">
        <v>11.732124874</v>
      </c>
    </row>
    <row r="65" spans="1:9" ht="15" customHeight="1">
      <c r="A65" s="8" t="s">
        <v>108</v>
      </c>
      <c r="B65" s="8" t="s">
        <v>108</v>
      </c>
      <c r="C65" s="8" t="s">
        <v>627</v>
      </c>
      <c r="D65" s="8" t="s">
        <v>569</v>
      </c>
      <c r="E65" s="8">
        <v>7.3228553867999997</v>
      </c>
      <c r="F65" s="8">
        <v>9.7801002562000008</v>
      </c>
      <c r="G65" s="8">
        <v>13.519169794</v>
      </c>
      <c r="H65" s="11">
        <v>13.724811472000001</v>
      </c>
      <c r="I65" s="60">
        <v>11.148036253000001</v>
      </c>
    </row>
    <row r="66" spans="1:9" ht="15" customHeight="1">
      <c r="A66" s="8" t="s">
        <v>109</v>
      </c>
      <c r="B66" s="8" t="s">
        <v>109</v>
      </c>
      <c r="C66" s="8" t="s">
        <v>628</v>
      </c>
      <c r="D66" s="8" t="s">
        <v>569</v>
      </c>
      <c r="E66" s="8" t="s">
        <v>570</v>
      </c>
      <c r="F66" s="8" t="s">
        <v>570</v>
      </c>
      <c r="G66" s="8" t="s">
        <v>570</v>
      </c>
      <c r="H66" s="11" t="s">
        <v>570</v>
      </c>
      <c r="I66" s="60" t="s">
        <v>570</v>
      </c>
    </row>
    <row r="67" spans="1:9" ht="15" customHeight="1">
      <c r="A67" s="8" t="s">
        <v>110</v>
      </c>
      <c r="B67" s="8" t="s">
        <v>110</v>
      </c>
      <c r="C67" s="8" t="s">
        <v>629</v>
      </c>
      <c r="D67" s="8" t="s">
        <v>569</v>
      </c>
      <c r="E67" s="8">
        <v>1.3155294438</v>
      </c>
      <c r="F67" s="8">
        <v>0</v>
      </c>
      <c r="G67" s="8">
        <v>7.0526315789999998</v>
      </c>
      <c r="H67" s="11">
        <v>10.516772438</v>
      </c>
      <c r="I67" s="60">
        <v>8.8021223361000001</v>
      </c>
    </row>
    <row r="68" spans="1:9" ht="15" customHeight="1">
      <c r="A68" s="8" t="s">
        <v>111</v>
      </c>
      <c r="B68" s="8" t="s">
        <v>111</v>
      </c>
      <c r="C68" s="8" t="s">
        <v>630</v>
      </c>
      <c r="D68" s="8" t="s">
        <v>569</v>
      </c>
      <c r="E68" s="8">
        <v>5.3639565635000004</v>
      </c>
      <c r="F68" s="8">
        <v>7.3094170403999996</v>
      </c>
      <c r="G68" s="8">
        <v>8.9591321424999997</v>
      </c>
      <c r="H68" s="11">
        <v>8.9641434262999997</v>
      </c>
      <c r="I68" s="60">
        <v>8.9246173101000004</v>
      </c>
    </row>
    <row r="69" spans="1:9" ht="15" customHeight="1">
      <c r="A69" s="8" t="s">
        <v>112</v>
      </c>
      <c r="B69" s="8" t="s">
        <v>112</v>
      </c>
      <c r="C69" s="8" t="s">
        <v>631</v>
      </c>
      <c r="D69" s="8" t="s">
        <v>569</v>
      </c>
      <c r="E69" s="8" t="s">
        <v>570</v>
      </c>
      <c r="F69" s="8" t="s">
        <v>570</v>
      </c>
      <c r="G69" s="8" t="s">
        <v>570</v>
      </c>
      <c r="H69" s="11">
        <v>5.05</v>
      </c>
      <c r="I69" s="60">
        <v>9.8881640261000001</v>
      </c>
    </row>
    <row r="70" spans="1:9" ht="15" customHeight="1">
      <c r="A70" s="8" t="s">
        <v>113</v>
      </c>
      <c r="B70" s="8" t="s">
        <v>113</v>
      </c>
      <c r="C70" s="8" t="s">
        <v>632</v>
      </c>
      <c r="D70" s="8" t="s">
        <v>569</v>
      </c>
      <c r="E70" s="8" t="s">
        <v>570</v>
      </c>
      <c r="F70" s="8" t="s">
        <v>570</v>
      </c>
      <c r="G70" s="8">
        <v>9.9769936264000005</v>
      </c>
      <c r="H70" s="11">
        <v>9.9605522683000007</v>
      </c>
      <c r="I70" s="60">
        <v>6.0150375939999998</v>
      </c>
    </row>
    <row r="71" spans="1:9" ht="15" customHeight="1">
      <c r="A71" s="8" t="s">
        <v>114</v>
      </c>
      <c r="B71" s="8" t="s">
        <v>114</v>
      </c>
      <c r="C71" s="8" t="s">
        <v>633</v>
      </c>
      <c r="D71" s="8" t="s">
        <v>13</v>
      </c>
      <c r="E71" s="8" t="s">
        <v>570</v>
      </c>
      <c r="F71" s="8" t="s">
        <v>570</v>
      </c>
      <c r="G71" s="8" t="s">
        <v>570</v>
      </c>
      <c r="H71" s="11" t="s">
        <v>570</v>
      </c>
      <c r="I71" s="60">
        <v>8.0738595220999994</v>
      </c>
    </row>
    <row r="72" spans="1:9" ht="15" customHeight="1">
      <c r="A72" s="8" t="s">
        <v>115</v>
      </c>
      <c r="B72" s="8" t="s">
        <v>115</v>
      </c>
      <c r="C72" s="8" t="s">
        <v>634</v>
      </c>
      <c r="D72" s="8" t="s">
        <v>569</v>
      </c>
      <c r="E72" s="8" t="s">
        <v>570</v>
      </c>
      <c r="F72" s="8" t="s">
        <v>570</v>
      </c>
      <c r="G72" s="8" t="s">
        <v>570</v>
      </c>
      <c r="H72" s="11" t="s">
        <v>570</v>
      </c>
      <c r="I72" s="60" t="s">
        <v>570</v>
      </c>
    </row>
    <row r="73" spans="1:9" ht="15" customHeight="1">
      <c r="A73" s="8" t="s">
        <v>116</v>
      </c>
      <c r="B73" s="8" t="s">
        <v>116</v>
      </c>
      <c r="C73" s="8" t="s">
        <v>634</v>
      </c>
      <c r="D73" s="8" t="s">
        <v>569</v>
      </c>
      <c r="E73" s="8" t="s">
        <v>570</v>
      </c>
      <c r="F73" s="8" t="s">
        <v>570</v>
      </c>
      <c r="G73" s="8" t="s">
        <v>570</v>
      </c>
      <c r="H73" s="11" t="s">
        <v>570</v>
      </c>
      <c r="I73" s="60" t="s">
        <v>570</v>
      </c>
    </row>
    <row r="74" spans="1:9" ht="15" customHeight="1">
      <c r="A74" s="8" t="s">
        <v>117</v>
      </c>
      <c r="B74" s="8" t="s">
        <v>117</v>
      </c>
      <c r="C74" s="8" t="s">
        <v>635</v>
      </c>
      <c r="D74" s="8" t="s">
        <v>584</v>
      </c>
      <c r="E74" s="8" t="s">
        <v>570</v>
      </c>
      <c r="F74" s="8" t="s">
        <v>570</v>
      </c>
      <c r="G74" s="8" t="s">
        <v>570</v>
      </c>
      <c r="H74" s="11" t="s">
        <v>570</v>
      </c>
      <c r="I74" s="60">
        <v>6.9547715548999998</v>
      </c>
    </row>
    <row r="75" spans="1:9" ht="15" customHeight="1">
      <c r="A75" s="8" t="s">
        <v>118</v>
      </c>
      <c r="B75" s="8" t="s">
        <v>118</v>
      </c>
      <c r="C75" s="8" t="s">
        <v>636</v>
      </c>
      <c r="D75" s="8" t="s">
        <v>14</v>
      </c>
      <c r="E75" s="8" t="s">
        <v>570</v>
      </c>
      <c r="F75" s="8" t="s">
        <v>570</v>
      </c>
      <c r="G75" s="8" t="s">
        <v>570</v>
      </c>
      <c r="H75" s="11" t="s">
        <v>570</v>
      </c>
      <c r="I75" s="60" t="s">
        <v>570</v>
      </c>
    </row>
    <row r="76" spans="1:9" ht="15" customHeight="1">
      <c r="A76" s="8" t="s">
        <v>119</v>
      </c>
      <c r="B76" s="8" t="s">
        <v>119</v>
      </c>
      <c r="C76" s="8" t="s">
        <v>637</v>
      </c>
      <c r="D76" s="8" t="s">
        <v>569</v>
      </c>
      <c r="E76" s="8" t="s">
        <v>570</v>
      </c>
      <c r="F76" s="8" t="s">
        <v>570</v>
      </c>
      <c r="G76" s="8" t="s">
        <v>570</v>
      </c>
      <c r="H76" s="11" t="s">
        <v>570</v>
      </c>
      <c r="I76" s="60">
        <v>45952.380952</v>
      </c>
    </row>
    <row r="77" spans="1:9" ht="15" customHeight="1">
      <c r="A77" s="8" t="s">
        <v>120</v>
      </c>
      <c r="B77" s="8" t="s">
        <v>120</v>
      </c>
      <c r="C77" s="8" t="s">
        <v>638</v>
      </c>
      <c r="D77" s="8" t="s">
        <v>569</v>
      </c>
      <c r="E77" s="8" t="s">
        <v>570</v>
      </c>
      <c r="F77" s="8">
        <v>12.707435590999999</v>
      </c>
      <c r="G77" s="8">
        <v>16.243840117000001</v>
      </c>
      <c r="H77" s="11">
        <v>17.079135282999999</v>
      </c>
      <c r="I77" s="60">
        <v>16.134751773000001</v>
      </c>
    </row>
    <row r="78" spans="1:9" ht="15" customHeight="1">
      <c r="A78" s="8" t="s">
        <v>121</v>
      </c>
      <c r="B78" s="8" t="s">
        <v>121</v>
      </c>
      <c r="C78" s="8" t="s">
        <v>639</v>
      </c>
      <c r="D78" s="8" t="s">
        <v>569</v>
      </c>
      <c r="E78" s="8">
        <v>0.95559885969000002</v>
      </c>
      <c r="F78" s="8">
        <v>1.3976358029</v>
      </c>
      <c r="G78" s="8">
        <v>0</v>
      </c>
      <c r="H78" s="11">
        <v>0</v>
      </c>
      <c r="I78" s="60">
        <v>0</v>
      </c>
    </row>
    <row r="79" spans="1:9" ht="15" customHeight="1">
      <c r="A79" s="8" t="s">
        <v>34</v>
      </c>
      <c r="B79" s="8" t="s">
        <v>34</v>
      </c>
      <c r="C79" s="8" t="s">
        <v>640</v>
      </c>
      <c r="D79" s="8" t="s">
        <v>18</v>
      </c>
      <c r="E79" s="8">
        <v>5.8213378492999999</v>
      </c>
      <c r="F79" s="8">
        <v>8.5265012878000004</v>
      </c>
      <c r="G79" s="8">
        <v>14.122516556000001</v>
      </c>
      <c r="H79" s="11">
        <v>4.8230875666999999</v>
      </c>
      <c r="I79" s="60">
        <v>3.6420722135000001</v>
      </c>
    </row>
    <row r="80" spans="1:9" ht="15" customHeight="1">
      <c r="A80" s="8" t="s">
        <v>122</v>
      </c>
      <c r="B80" s="8" t="s">
        <v>122</v>
      </c>
      <c r="C80" s="8" t="s">
        <v>641</v>
      </c>
      <c r="D80" s="8" t="s">
        <v>569</v>
      </c>
      <c r="E80" s="8" t="s">
        <v>570</v>
      </c>
      <c r="F80" s="8" t="s">
        <v>570</v>
      </c>
      <c r="G80" s="8" t="s">
        <v>570</v>
      </c>
      <c r="H80" s="11">
        <v>10.704347084</v>
      </c>
      <c r="I80" s="60">
        <v>9.3518518518999993</v>
      </c>
    </row>
    <row r="81" spans="1:9" ht="15" customHeight="1">
      <c r="A81" s="8" t="s">
        <v>123</v>
      </c>
      <c r="B81" s="8" t="s">
        <v>123</v>
      </c>
      <c r="C81" s="8" t="s">
        <v>642</v>
      </c>
      <c r="D81" s="8" t="s">
        <v>569</v>
      </c>
      <c r="E81" s="8" t="s">
        <v>570</v>
      </c>
      <c r="F81" s="8" t="s">
        <v>570</v>
      </c>
      <c r="G81" s="8">
        <v>12.50614234</v>
      </c>
      <c r="H81" s="11">
        <v>9.5775608154</v>
      </c>
      <c r="I81" s="60" t="s">
        <v>570</v>
      </c>
    </row>
    <row r="82" spans="1:9" ht="15" customHeight="1">
      <c r="A82" s="8" t="s">
        <v>124</v>
      </c>
      <c r="B82" s="8" t="s">
        <v>124</v>
      </c>
      <c r="C82" s="8" t="s">
        <v>643</v>
      </c>
      <c r="D82" s="8" t="s">
        <v>569</v>
      </c>
      <c r="E82" s="8" t="s">
        <v>570</v>
      </c>
      <c r="F82" s="8" t="s">
        <v>570</v>
      </c>
      <c r="G82" s="8" t="s">
        <v>570</v>
      </c>
      <c r="H82" s="11" t="s">
        <v>570</v>
      </c>
      <c r="I82" s="60" t="s">
        <v>570</v>
      </c>
    </row>
    <row r="83" spans="1:9" ht="15" customHeight="1">
      <c r="A83" s="8" t="s">
        <v>125</v>
      </c>
      <c r="B83" s="8" t="s">
        <v>125</v>
      </c>
      <c r="C83" s="8" t="s">
        <v>644</v>
      </c>
      <c r="D83" s="8" t="s">
        <v>569</v>
      </c>
      <c r="E83" s="8" t="s">
        <v>570</v>
      </c>
      <c r="F83" s="8" t="s">
        <v>570</v>
      </c>
      <c r="G83" s="8" t="s">
        <v>570</v>
      </c>
      <c r="H83" s="11" t="s">
        <v>570</v>
      </c>
      <c r="I83" s="60" t="s">
        <v>570</v>
      </c>
    </row>
    <row r="84" spans="1:9" ht="15" customHeight="1">
      <c r="A84" s="8" t="s">
        <v>126</v>
      </c>
      <c r="B84" s="8" t="s">
        <v>126</v>
      </c>
      <c r="C84" s="8" t="s">
        <v>645</v>
      </c>
      <c r="D84" s="8" t="s">
        <v>584</v>
      </c>
      <c r="E84" s="8">
        <v>6.3707418429000002</v>
      </c>
      <c r="F84" s="8">
        <v>8.0205156800000008</v>
      </c>
      <c r="G84" s="8">
        <v>9.7683919016999994</v>
      </c>
      <c r="H84" s="11">
        <v>12.613402061</v>
      </c>
      <c r="I84" s="60">
        <v>11.452427069000001</v>
      </c>
    </row>
    <row r="85" spans="1:9" ht="15" customHeight="1">
      <c r="A85" s="8" t="s">
        <v>127</v>
      </c>
      <c r="B85" s="8" t="s">
        <v>127</v>
      </c>
      <c r="C85" s="8" t="s">
        <v>646</v>
      </c>
      <c r="D85" s="8" t="s">
        <v>569</v>
      </c>
      <c r="E85" s="8" t="s">
        <v>570</v>
      </c>
      <c r="F85" s="8" t="s">
        <v>570</v>
      </c>
      <c r="G85" s="8" t="s">
        <v>570</v>
      </c>
      <c r="H85" s="11" t="s">
        <v>570</v>
      </c>
      <c r="I85" s="60">
        <v>29.792360259999999</v>
      </c>
    </row>
    <row r="86" spans="1:9" ht="15" customHeight="1">
      <c r="A86" s="8" t="s">
        <v>128</v>
      </c>
      <c r="B86" s="8" t="s">
        <v>128</v>
      </c>
      <c r="C86" s="8" t="s">
        <v>647</v>
      </c>
      <c r="D86" s="8" t="s">
        <v>569</v>
      </c>
      <c r="E86" s="8" t="s">
        <v>570</v>
      </c>
      <c r="F86" s="8" t="s">
        <v>570</v>
      </c>
      <c r="G86" s="8" t="s">
        <v>570</v>
      </c>
      <c r="H86" s="11" t="s">
        <v>570</v>
      </c>
      <c r="I86" s="60">
        <v>10.821256038</v>
      </c>
    </row>
    <row r="87" spans="1:9" ht="15" customHeight="1">
      <c r="A87" s="8" t="s">
        <v>129</v>
      </c>
      <c r="B87" s="8" t="s">
        <v>129</v>
      </c>
      <c r="C87" s="8" t="s">
        <v>648</v>
      </c>
      <c r="D87" s="8" t="s">
        <v>569</v>
      </c>
      <c r="E87" s="8">
        <v>0</v>
      </c>
      <c r="F87" s="8">
        <v>0</v>
      </c>
      <c r="G87" s="8">
        <v>0</v>
      </c>
      <c r="H87" s="11">
        <v>1.2571428571000001</v>
      </c>
      <c r="I87" s="60">
        <v>2.3449863329</v>
      </c>
    </row>
    <row r="88" spans="1:9" ht="15" customHeight="1">
      <c r="A88" s="8" t="s">
        <v>130</v>
      </c>
      <c r="B88" s="8" t="s">
        <v>130</v>
      </c>
      <c r="C88" s="8" t="s">
        <v>649</v>
      </c>
      <c r="D88" s="8" t="s">
        <v>569</v>
      </c>
      <c r="E88" s="8" t="s">
        <v>570</v>
      </c>
      <c r="F88" s="8" t="s">
        <v>570</v>
      </c>
      <c r="G88" s="8" t="s">
        <v>570</v>
      </c>
      <c r="H88" s="11" t="s">
        <v>570</v>
      </c>
      <c r="I88" s="60">
        <v>11.82</v>
      </c>
    </row>
    <row r="89" spans="1:9" ht="15" customHeight="1">
      <c r="A89" s="8" t="s">
        <v>131</v>
      </c>
      <c r="B89" s="8" t="s">
        <v>131</v>
      </c>
      <c r="C89" s="8" t="s">
        <v>650</v>
      </c>
      <c r="D89" s="8" t="s">
        <v>569</v>
      </c>
      <c r="E89" s="8">
        <v>3.1091381754</v>
      </c>
      <c r="F89" s="8">
        <v>2.2518387885000002</v>
      </c>
      <c r="G89" s="8">
        <v>3.6097249420000002</v>
      </c>
      <c r="H89" s="11">
        <v>3.3909514135999999</v>
      </c>
      <c r="I89" s="60">
        <v>4.9390568349999997</v>
      </c>
    </row>
    <row r="90" spans="1:9" ht="15" customHeight="1">
      <c r="A90" s="8" t="s">
        <v>132</v>
      </c>
      <c r="B90" s="8" t="s">
        <v>132</v>
      </c>
      <c r="C90" s="8" t="s">
        <v>651</v>
      </c>
      <c r="D90" s="8" t="s">
        <v>584</v>
      </c>
      <c r="E90" s="8">
        <v>4.38</v>
      </c>
      <c r="F90" s="8">
        <v>10.969325153</v>
      </c>
      <c r="G90" s="8">
        <v>10.585714285</v>
      </c>
      <c r="H90" s="11">
        <v>10.398162327</v>
      </c>
      <c r="I90" s="60">
        <v>9.2857142856999992</v>
      </c>
    </row>
    <row r="91" spans="1:9" ht="15" customHeight="1">
      <c r="A91" s="8" t="s">
        <v>133</v>
      </c>
      <c r="B91" s="8" t="s">
        <v>133</v>
      </c>
      <c r="C91" s="8" t="s">
        <v>652</v>
      </c>
      <c r="D91" s="8" t="s">
        <v>13</v>
      </c>
      <c r="E91" s="8" t="s">
        <v>570</v>
      </c>
      <c r="F91" s="8" t="s">
        <v>570</v>
      </c>
      <c r="G91" s="8" t="s">
        <v>570</v>
      </c>
      <c r="H91" s="11" t="s">
        <v>570</v>
      </c>
      <c r="I91" s="60" t="s">
        <v>570</v>
      </c>
    </row>
    <row r="92" spans="1:9" ht="15" customHeight="1">
      <c r="A92" s="8" t="s">
        <v>27</v>
      </c>
      <c r="B92" s="8" t="s">
        <v>27</v>
      </c>
      <c r="C92" s="8" t="s">
        <v>653</v>
      </c>
      <c r="D92" s="8" t="s">
        <v>18</v>
      </c>
      <c r="E92" s="8" t="s">
        <v>570</v>
      </c>
      <c r="F92" s="8" t="s">
        <v>570</v>
      </c>
      <c r="G92" s="8" t="s">
        <v>570</v>
      </c>
      <c r="H92" s="11" t="s">
        <v>570</v>
      </c>
      <c r="I92" s="60">
        <v>9.2875825242999994</v>
      </c>
    </row>
    <row r="93" spans="1:9" ht="15" customHeight="1">
      <c r="A93" s="8" t="s">
        <v>134</v>
      </c>
      <c r="B93" s="8" t="s">
        <v>134</v>
      </c>
      <c r="C93" s="8" t="s">
        <v>653</v>
      </c>
      <c r="D93" s="8" t="s">
        <v>569</v>
      </c>
      <c r="E93" s="8" t="s">
        <v>570</v>
      </c>
      <c r="F93" s="8" t="s">
        <v>570</v>
      </c>
      <c r="G93" s="8" t="s">
        <v>570</v>
      </c>
      <c r="H93" s="11" t="s">
        <v>570</v>
      </c>
      <c r="I93" s="60" t="s">
        <v>570</v>
      </c>
    </row>
    <row r="94" spans="1:9" ht="15" customHeight="1">
      <c r="A94" s="8" t="s">
        <v>135</v>
      </c>
      <c r="B94" s="8" t="s">
        <v>135</v>
      </c>
      <c r="C94" s="8" t="s">
        <v>654</v>
      </c>
      <c r="D94" s="8" t="s">
        <v>569</v>
      </c>
      <c r="E94" s="8" t="s">
        <v>570</v>
      </c>
      <c r="F94" s="8" t="s">
        <v>570</v>
      </c>
      <c r="G94" s="8" t="s">
        <v>570</v>
      </c>
      <c r="H94" s="11" t="s">
        <v>570</v>
      </c>
      <c r="I94" s="60">
        <v>11.007428881999999</v>
      </c>
    </row>
    <row r="95" spans="1:9" ht="15" customHeight="1">
      <c r="A95" s="8" t="s">
        <v>136</v>
      </c>
      <c r="B95" s="8" t="s">
        <v>136</v>
      </c>
      <c r="C95" s="8" t="s">
        <v>655</v>
      </c>
      <c r="D95" s="8" t="s">
        <v>569</v>
      </c>
      <c r="E95" s="8">
        <v>7.5690270882000004</v>
      </c>
      <c r="F95" s="8">
        <v>11.693710993</v>
      </c>
      <c r="G95" s="8">
        <v>12.682367653</v>
      </c>
      <c r="H95" s="11">
        <v>10.695578024</v>
      </c>
      <c r="I95" s="60">
        <v>10.553592460999999</v>
      </c>
    </row>
    <row r="96" spans="1:9" ht="15" customHeight="1">
      <c r="A96" s="8" t="s">
        <v>137</v>
      </c>
      <c r="B96" s="8" t="s">
        <v>137</v>
      </c>
      <c r="C96" s="8" t="s">
        <v>656</v>
      </c>
      <c r="D96" s="8" t="s">
        <v>569</v>
      </c>
      <c r="E96" s="8" t="s">
        <v>570</v>
      </c>
      <c r="F96" s="8" t="s">
        <v>570</v>
      </c>
      <c r="G96" s="8">
        <v>9.6619665092000009</v>
      </c>
      <c r="H96" s="11">
        <v>9.7390700159999994</v>
      </c>
      <c r="I96" s="60">
        <v>9.8027397349999994</v>
      </c>
    </row>
    <row r="97" spans="1:9" ht="15" customHeight="1">
      <c r="A97" s="8" t="s">
        <v>138</v>
      </c>
      <c r="B97" s="8" t="s">
        <v>138</v>
      </c>
      <c r="C97" s="8" t="s">
        <v>656</v>
      </c>
      <c r="D97" s="8" t="s">
        <v>569</v>
      </c>
      <c r="E97" s="8" t="s">
        <v>570</v>
      </c>
      <c r="F97" s="8" t="s">
        <v>570</v>
      </c>
      <c r="G97" s="8" t="s">
        <v>570</v>
      </c>
      <c r="H97" s="11" t="s">
        <v>570</v>
      </c>
      <c r="I97" s="60" t="s">
        <v>570</v>
      </c>
    </row>
    <row r="98" spans="1:9" ht="15" customHeight="1">
      <c r="A98" s="8" t="s">
        <v>139</v>
      </c>
      <c r="B98" s="8" t="s">
        <v>139</v>
      </c>
      <c r="C98" s="8" t="s">
        <v>657</v>
      </c>
      <c r="D98" s="8" t="s">
        <v>569</v>
      </c>
      <c r="E98" s="8">
        <v>5.3762440703000003</v>
      </c>
      <c r="F98" s="8">
        <v>6.0443407234000004</v>
      </c>
      <c r="G98" s="8">
        <v>10.231802746</v>
      </c>
      <c r="H98" s="11">
        <v>11.328184157999999</v>
      </c>
      <c r="I98" s="60">
        <v>9.6698420984000002</v>
      </c>
    </row>
    <row r="99" spans="1:9" ht="15" customHeight="1">
      <c r="A99" s="8" t="s">
        <v>140</v>
      </c>
      <c r="B99" s="8" t="s">
        <v>140</v>
      </c>
      <c r="C99" s="8" t="s">
        <v>658</v>
      </c>
      <c r="D99" s="8" t="s">
        <v>569</v>
      </c>
      <c r="E99" s="8">
        <v>7.7237685350999996</v>
      </c>
      <c r="F99" s="8">
        <v>1.1917659805</v>
      </c>
      <c r="G99" s="8">
        <v>0</v>
      </c>
      <c r="H99" s="11">
        <v>0</v>
      </c>
      <c r="I99" s="60">
        <v>0</v>
      </c>
    </row>
    <row r="100" spans="1:9" ht="15" customHeight="1">
      <c r="A100" s="8" t="s">
        <v>141</v>
      </c>
      <c r="B100" s="8" t="s">
        <v>141</v>
      </c>
      <c r="C100" s="8" t="s">
        <v>659</v>
      </c>
      <c r="D100" s="8" t="s">
        <v>14</v>
      </c>
      <c r="E100" s="8">
        <v>8.7846889951999998</v>
      </c>
      <c r="F100" s="8">
        <v>12.965964343</v>
      </c>
      <c r="G100" s="8">
        <v>12.312958435000001</v>
      </c>
      <c r="H100" s="11">
        <v>13.267670915</v>
      </c>
      <c r="I100" s="60">
        <v>12.095639943</v>
      </c>
    </row>
    <row r="101" spans="1:9" ht="15" customHeight="1">
      <c r="A101" s="8" t="s">
        <v>142</v>
      </c>
      <c r="B101" s="8" t="s">
        <v>142</v>
      </c>
      <c r="C101" s="8" t="s">
        <v>660</v>
      </c>
      <c r="D101" s="8" t="s">
        <v>584</v>
      </c>
      <c r="E101" s="8" t="s">
        <v>570</v>
      </c>
      <c r="F101" s="8" t="s">
        <v>570</v>
      </c>
      <c r="G101" s="8" t="s">
        <v>570</v>
      </c>
      <c r="H101" s="11">
        <v>11.926364233999999</v>
      </c>
      <c r="I101" s="60">
        <v>10.417445482</v>
      </c>
    </row>
    <row r="102" spans="1:9" ht="15" customHeight="1">
      <c r="A102" s="8" t="s">
        <v>143</v>
      </c>
      <c r="B102" s="8" t="s">
        <v>143</v>
      </c>
      <c r="C102" s="8" t="s">
        <v>661</v>
      </c>
      <c r="D102" s="8" t="s">
        <v>569</v>
      </c>
      <c r="E102" s="8">
        <v>8.9531017899999998</v>
      </c>
      <c r="F102" s="8">
        <v>9.4435032678000006</v>
      </c>
      <c r="G102" s="8">
        <v>9.9775274428999996</v>
      </c>
      <c r="H102" s="11">
        <v>11.834770561999999</v>
      </c>
      <c r="I102" s="60">
        <v>11.441486458</v>
      </c>
    </row>
    <row r="103" spans="1:9" ht="15" customHeight="1">
      <c r="A103" s="8" t="s">
        <v>144</v>
      </c>
      <c r="B103" s="8" t="s">
        <v>144</v>
      </c>
      <c r="C103" s="8" t="s">
        <v>662</v>
      </c>
      <c r="D103" s="8" t="s">
        <v>569</v>
      </c>
      <c r="E103" s="8" t="s">
        <v>570</v>
      </c>
      <c r="F103" s="8" t="s">
        <v>570</v>
      </c>
      <c r="G103" s="8" t="s">
        <v>570</v>
      </c>
      <c r="H103" s="11">
        <v>12.706208286000001</v>
      </c>
      <c r="I103" s="60">
        <v>10.665110851</v>
      </c>
    </row>
    <row r="104" spans="1:9" ht="15" customHeight="1">
      <c r="A104" s="8" t="s">
        <v>145</v>
      </c>
      <c r="B104" s="8" t="s">
        <v>145</v>
      </c>
      <c r="C104" s="8" t="s">
        <v>660</v>
      </c>
      <c r="D104" s="8" t="s">
        <v>569</v>
      </c>
      <c r="E104" s="8" t="s">
        <v>570</v>
      </c>
      <c r="F104" s="8" t="s">
        <v>570</v>
      </c>
      <c r="G104" s="8">
        <v>10.388269054</v>
      </c>
      <c r="H104" s="11">
        <v>13.109358038</v>
      </c>
      <c r="I104" s="60">
        <v>10.157948433</v>
      </c>
    </row>
    <row r="105" spans="1:9" ht="15" customHeight="1">
      <c r="A105" s="8" t="s">
        <v>146</v>
      </c>
      <c r="B105" s="8" t="s">
        <v>146</v>
      </c>
      <c r="C105" s="8" t="s">
        <v>663</v>
      </c>
      <c r="D105" s="8" t="s">
        <v>569</v>
      </c>
      <c r="E105" s="8">
        <v>9.5061040678000008</v>
      </c>
      <c r="F105" s="8">
        <v>4.5665326999999998</v>
      </c>
      <c r="G105" s="8">
        <v>9.5984759672000006</v>
      </c>
      <c r="H105" s="11">
        <v>10.857142856999999</v>
      </c>
      <c r="I105" s="60">
        <v>8.8014981274000004</v>
      </c>
    </row>
    <row r="106" spans="1:9" ht="15" customHeight="1">
      <c r="A106" s="8" t="s">
        <v>147</v>
      </c>
      <c r="B106" s="8" t="s">
        <v>147</v>
      </c>
      <c r="C106" s="8" t="s">
        <v>664</v>
      </c>
      <c r="D106" s="8" t="s">
        <v>13</v>
      </c>
      <c r="E106" s="8">
        <v>1.9652991785</v>
      </c>
      <c r="F106" s="8">
        <v>4.2786211320999996</v>
      </c>
      <c r="G106" s="8">
        <v>2.0538806541999999</v>
      </c>
      <c r="H106" s="11">
        <v>5.6262476603999998</v>
      </c>
      <c r="I106" s="60">
        <v>9.8108398437000002</v>
      </c>
    </row>
    <row r="107" spans="1:9" ht="15" customHeight="1">
      <c r="A107" s="8" t="s">
        <v>148</v>
      </c>
      <c r="B107" s="8" t="s">
        <v>148</v>
      </c>
      <c r="C107" s="8" t="s">
        <v>665</v>
      </c>
      <c r="D107" s="8" t="s">
        <v>569</v>
      </c>
      <c r="E107" s="8" t="s">
        <v>570</v>
      </c>
      <c r="F107" s="8" t="s">
        <v>570</v>
      </c>
      <c r="G107" s="8">
        <v>13.865609309</v>
      </c>
      <c r="H107" s="11">
        <v>13.936028791</v>
      </c>
      <c r="I107" s="60">
        <v>12.874870734</v>
      </c>
    </row>
    <row r="108" spans="1:9" ht="15" customHeight="1">
      <c r="A108" s="8" t="s">
        <v>149</v>
      </c>
      <c r="B108" s="8" t="s">
        <v>149</v>
      </c>
      <c r="C108" s="8" t="s">
        <v>666</v>
      </c>
      <c r="D108" s="8" t="s">
        <v>569</v>
      </c>
      <c r="E108" s="8" t="s">
        <v>570</v>
      </c>
      <c r="F108" s="8" t="s">
        <v>570</v>
      </c>
      <c r="G108" s="8" t="s">
        <v>570</v>
      </c>
      <c r="H108" s="11" t="s">
        <v>570</v>
      </c>
      <c r="I108" s="60" t="s">
        <v>570</v>
      </c>
    </row>
    <row r="109" spans="1:9" ht="15" customHeight="1">
      <c r="A109" s="8" t="s">
        <v>150</v>
      </c>
      <c r="B109" s="8" t="s">
        <v>150</v>
      </c>
      <c r="C109" s="8" t="s">
        <v>667</v>
      </c>
      <c r="D109" s="8" t="s">
        <v>584</v>
      </c>
      <c r="E109" s="8" t="s">
        <v>570</v>
      </c>
      <c r="F109" s="8" t="s">
        <v>570</v>
      </c>
      <c r="G109" s="8" t="s">
        <v>570</v>
      </c>
      <c r="H109" s="11" t="s">
        <v>570</v>
      </c>
      <c r="I109" s="60" t="s">
        <v>570</v>
      </c>
    </row>
    <row r="110" spans="1:9" ht="15" customHeight="1">
      <c r="A110" s="8" t="s">
        <v>151</v>
      </c>
      <c r="B110" s="8" t="s">
        <v>151</v>
      </c>
      <c r="C110" s="8" t="s">
        <v>667</v>
      </c>
      <c r="D110" s="8" t="s">
        <v>569</v>
      </c>
      <c r="E110" s="8" t="s">
        <v>570</v>
      </c>
      <c r="F110" s="8" t="s">
        <v>570</v>
      </c>
      <c r="G110" s="8" t="s">
        <v>570</v>
      </c>
      <c r="H110" s="11" t="s">
        <v>570</v>
      </c>
      <c r="I110" s="60" t="s">
        <v>570</v>
      </c>
    </row>
    <row r="111" spans="1:9" ht="15" customHeight="1">
      <c r="A111" s="8" t="s">
        <v>152</v>
      </c>
      <c r="B111" s="8" t="s">
        <v>152</v>
      </c>
      <c r="C111" s="8" t="s">
        <v>668</v>
      </c>
      <c r="D111" s="8" t="s">
        <v>569</v>
      </c>
      <c r="E111" s="8" t="s">
        <v>570</v>
      </c>
      <c r="F111" s="8" t="s">
        <v>570</v>
      </c>
      <c r="G111" s="8">
        <v>0.53135317819000005</v>
      </c>
      <c r="H111" s="11">
        <v>6.3254019607999998</v>
      </c>
      <c r="I111" s="60">
        <v>0.32854013048000003</v>
      </c>
    </row>
    <row r="112" spans="1:9" ht="15" customHeight="1">
      <c r="A112" s="8" t="s">
        <v>153</v>
      </c>
      <c r="B112" s="8" t="s">
        <v>153</v>
      </c>
      <c r="C112" s="8" t="s">
        <v>669</v>
      </c>
      <c r="D112" s="8" t="s">
        <v>569</v>
      </c>
      <c r="E112" s="8" t="s">
        <v>570</v>
      </c>
      <c r="F112" s="8">
        <v>15.018221883000001</v>
      </c>
      <c r="G112" s="8">
        <v>13.256262041999999</v>
      </c>
      <c r="H112" s="11">
        <v>9.5128939827999996</v>
      </c>
      <c r="I112" s="60">
        <v>14.166666665999999</v>
      </c>
    </row>
    <row r="113" spans="1:9" ht="15" customHeight="1">
      <c r="A113" s="8" t="s">
        <v>154</v>
      </c>
      <c r="B113" s="8" t="s">
        <v>154</v>
      </c>
      <c r="C113" s="8" t="s">
        <v>670</v>
      </c>
      <c r="D113" s="8" t="s">
        <v>569</v>
      </c>
      <c r="E113" s="8" t="s">
        <v>570</v>
      </c>
      <c r="F113" s="8" t="s">
        <v>570</v>
      </c>
      <c r="G113" s="8" t="s">
        <v>570</v>
      </c>
      <c r="H113" s="11" t="s">
        <v>570</v>
      </c>
      <c r="I113" s="60" t="s">
        <v>570</v>
      </c>
    </row>
    <row r="114" spans="1:9" ht="15" customHeight="1">
      <c r="A114" s="8" t="s">
        <v>155</v>
      </c>
      <c r="B114" s="8" t="s">
        <v>155</v>
      </c>
      <c r="C114" s="8" t="s">
        <v>671</v>
      </c>
      <c r="D114" s="8" t="s">
        <v>569</v>
      </c>
      <c r="E114" s="8" t="s">
        <v>570</v>
      </c>
      <c r="F114" s="8" t="s">
        <v>570</v>
      </c>
      <c r="G114" s="8" t="s">
        <v>570</v>
      </c>
      <c r="H114" s="11">
        <v>9.2818563713</v>
      </c>
      <c r="I114" s="60">
        <v>7.6506765068</v>
      </c>
    </row>
    <row r="115" spans="1:9" ht="15" customHeight="1">
      <c r="A115" s="8" t="s">
        <v>156</v>
      </c>
      <c r="B115" s="8" t="s">
        <v>156</v>
      </c>
      <c r="C115" s="8" t="s">
        <v>672</v>
      </c>
      <c r="D115" s="8" t="s">
        <v>569</v>
      </c>
      <c r="E115" s="8">
        <v>3.0847457626999999</v>
      </c>
      <c r="F115" s="8">
        <v>3.5606060606000001</v>
      </c>
      <c r="G115" s="8">
        <v>7.4739039666</v>
      </c>
      <c r="H115" s="11">
        <v>7.1229770126999998</v>
      </c>
      <c r="I115" s="60">
        <v>17.549032175000001</v>
      </c>
    </row>
    <row r="116" spans="1:9" ht="15" customHeight="1">
      <c r="A116" s="8" t="s">
        <v>157</v>
      </c>
      <c r="B116" s="8" t="s">
        <v>157</v>
      </c>
      <c r="C116" s="8" t="s">
        <v>673</v>
      </c>
      <c r="D116" s="8" t="s">
        <v>569</v>
      </c>
      <c r="E116" s="8" t="s">
        <v>570</v>
      </c>
      <c r="F116" s="8" t="s">
        <v>570</v>
      </c>
      <c r="G116" s="8">
        <v>9.1641698522000006</v>
      </c>
      <c r="H116" s="11">
        <v>12.342465753000001</v>
      </c>
      <c r="I116" s="60">
        <v>10.205314009</v>
      </c>
    </row>
    <row r="117" spans="1:9" ht="15" customHeight="1">
      <c r="A117" s="8" t="s">
        <v>158</v>
      </c>
      <c r="B117" s="8" t="s">
        <v>158</v>
      </c>
      <c r="C117" s="8" t="s">
        <v>674</v>
      </c>
      <c r="D117" s="8" t="s">
        <v>569</v>
      </c>
      <c r="E117" s="8" t="s">
        <v>570</v>
      </c>
      <c r="F117" s="8" t="s">
        <v>570</v>
      </c>
      <c r="G117" s="8" t="s">
        <v>570</v>
      </c>
      <c r="H117" s="11" t="s">
        <v>570</v>
      </c>
      <c r="I117" s="60" t="s">
        <v>570</v>
      </c>
    </row>
    <row r="118" spans="1:9" ht="15" customHeight="1">
      <c r="A118" s="8" t="s">
        <v>159</v>
      </c>
      <c r="B118" s="8" t="s">
        <v>159</v>
      </c>
      <c r="C118" s="8" t="s">
        <v>675</v>
      </c>
      <c r="D118" s="8" t="s">
        <v>569</v>
      </c>
      <c r="E118" s="8" t="s">
        <v>570</v>
      </c>
      <c r="F118" s="8" t="s">
        <v>570</v>
      </c>
      <c r="G118" s="8" t="s">
        <v>570</v>
      </c>
      <c r="H118" s="11" t="s">
        <v>570</v>
      </c>
      <c r="I118" s="60" t="s">
        <v>570</v>
      </c>
    </row>
    <row r="119" spans="1:9" ht="15" customHeight="1">
      <c r="A119" s="8" t="s">
        <v>160</v>
      </c>
      <c r="B119" s="8" t="s">
        <v>160</v>
      </c>
      <c r="C119" s="8" t="s">
        <v>676</v>
      </c>
      <c r="D119" s="8" t="s">
        <v>569</v>
      </c>
      <c r="E119" s="8">
        <v>6.4511097920999996</v>
      </c>
      <c r="F119" s="8">
        <v>6.5506721573000002</v>
      </c>
      <c r="G119" s="8">
        <v>8.9783952499000002</v>
      </c>
      <c r="H119" s="11">
        <v>9.5837798257000006</v>
      </c>
      <c r="I119" s="60">
        <v>10.537453293</v>
      </c>
    </row>
    <row r="120" spans="1:9" ht="15" customHeight="1">
      <c r="A120" s="8" t="s">
        <v>32</v>
      </c>
      <c r="B120" s="8" t="s">
        <v>32</v>
      </c>
      <c r="C120" s="8" t="s">
        <v>677</v>
      </c>
      <c r="D120" s="8" t="s">
        <v>18</v>
      </c>
      <c r="E120" s="8">
        <v>2.9245757049000001</v>
      </c>
      <c r="F120" s="8">
        <v>5.4935351597000004</v>
      </c>
      <c r="G120" s="8">
        <v>6.6539222964000002</v>
      </c>
      <c r="H120" s="11">
        <v>6.0536866508999996</v>
      </c>
      <c r="I120" s="60">
        <v>4.0933802753000004</v>
      </c>
    </row>
    <row r="121" spans="1:9" ht="15" customHeight="1">
      <c r="A121" s="8" t="s">
        <v>38</v>
      </c>
      <c r="B121" s="8" t="s">
        <v>38</v>
      </c>
      <c r="C121" s="8" t="s">
        <v>678</v>
      </c>
      <c r="D121" s="8" t="s">
        <v>18</v>
      </c>
      <c r="E121" s="8" t="s">
        <v>570</v>
      </c>
      <c r="F121" s="8" t="s">
        <v>570</v>
      </c>
      <c r="G121" s="8" t="s">
        <v>570</v>
      </c>
      <c r="H121" s="11" t="s">
        <v>570</v>
      </c>
      <c r="I121" s="60" t="s">
        <v>570</v>
      </c>
    </row>
    <row r="122" spans="1:9" ht="15" customHeight="1">
      <c r="A122" s="8" t="s">
        <v>161</v>
      </c>
      <c r="B122" s="8" t="s">
        <v>161</v>
      </c>
      <c r="C122" s="8" t="s">
        <v>679</v>
      </c>
      <c r="D122" s="8" t="s">
        <v>569</v>
      </c>
      <c r="E122" s="8" t="s">
        <v>570</v>
      </c>
      <c r="F122" s="8" t="s">
        <v>570</v>
      </c>
      <c r="G122" s="8">
        <v>0</v>
      </c>
      <c r="H122" s="11">
        <v>0</v>
      </c>
      <c r="I122" s="60">
        <v>0</v>
      </c>
    </row>
    <row r="123" spans="1:9" ht="15" customHeight="1">
      <c r="A123" s="8" t="s">
        <v>162</v>
      </c>
      <c r="B123" s="8" t="s">
        <v>162</v>
      </c>
      <c r="C123" s="8" t="s">
        <v>680</v>
      </c>
      <c r="D123" s="8" t="s">
        <v>569</v>
      </c>
      <c r="E123" s="8" t="s">
        <v>570</v>
      </c>
      <c r="F123" s="8" t="s">
        <v>570</v>
      </c>
      <c r="G123" s="8" t="s">
        <v>570</v>
      </c>
      <c r="H123" s="11" t="s">
        <v>570</v>
      </c>
      <c r="I123" s="60" t="s">
        <v>570</v>
      </c>
    </row>
    <row r="124" spans="1:9" ht="15" customHeight="1">
      <c r="A124" s="8" t="s">
        <v>163</v>
      </c>
      <c r="B124" s="8" t="s">
        <v>163</v>
      </c>
      <c r="C124" s="8" t="s">
        <v>681</v>
      </c>
      <c r="D124" s="8" t="s">
        <v>569</v>
      </c>
      <c r="E124" s="8" t="s">
        <v>570</v>
      </c>
      <c r="F124" s="8" t="s">
        <v>570</v>
      </c>
      <c r="G124" s="8" t="s">
        <v>570</v>
      </c>
      <c r="H124" s="11" t="s">
        <v>570</v>
      </c>
      <c r="I124" s="60" t="s">
        <v>570</v>
      </c>
    </row>
    <row r="125" spans="1:9" ht="15" customHeight="1">
      <c r="A125" s="8" t="s">
        <v>164</v>
      </c>
      <c r="B125" s="8" t="s">
        <v>164</v>
      </c>
      <c r="C125" s="8" t="s">
        <v>682</v>
      </c>
      <c r="D125" s="8" t="s">
        <v>618</v>
      </c>
      <c r="E125" s="8" t="s">
        <v>570</v>
      </c>
      <c r="F125" s="8" t="s">
        <v>570</v>
      </c>
      <c r="G125" s="8">
        <v>13.174270387</v>
      </c>
      <c r="H125" s="11">
        <v>13.821989528</v>
      </c>
      <c r="I125" s="60">
        <v>11.431339506</v>
      </c>
    </row>
    <row r="126" spans="1:9" ht="15" customHeight="1">
      <c r="A126" s="8" t="s">
        <v>165</v>
      </c>
      <c r="B126" s="8" t="s">
        <v>165</v>
      </c>
      <c r="C126" s="8" t="s">
        <v>683</v>
      </c>
      <c r="D126" s="8" t="s">
        <v>569</v>
      </c>
      <c r="E126" s="8" t="s">
        <v>570</v>
      </c>
      <c r="F126" s="8" t="s">
        <v>570</v>
      </c>
      <c r="G126" s="8">
        <v>10.735964058</v>
      </c>
      <c r="H126" s="11" t="s">
        <v>570</v>
      </c>
      <c r="I126" s="60" t="s">
        <v>570</v>
      </c>
    </row>
    <row r="127" spans="1:9" ht="15" customHeight="1">
      <c r="A127" s="8" t="s">
        <v>166</v>
      </c>
      <c r="B127" s="8" t="s">
        <v>166</v>
      </c>
      <c r="C127" s="8" t="s">
        <v>684</v>
      </c>
      <c r="D127" s="8" t="s">
        <v>569</v>
      </c>
      <c r="E127" s="8" t="s">
        <v>570</v>
      </c>
      <c r="F127" s="8" t="s">
        <v>570</v>
      </c>
      <c r="G127" s="8" t="s">
        <v>570</v>
      </c>
      <c r="H127" s="11" t="s">
        <v>570</v>
      </c>
      <c r="I127" s="60" t="s">
        <v>570</v>
      </c>
    </row>
    <row r="128" spans="1:9" ht="15" customHeight="1">
      <c r="A128" s="8" t="s">
        <v>167</v>
      </c>
      <c r="B128" s="8" t="s">
        <v>167</v>
      </c>
      <c r="C128" s="8" t="s">
        <v>685</v>
      </c>
      <c r="D128" s="8" t="s">
        <v>569</v>
      </c>
      <c r="E128" s="8" t="s">
        <v>570</v>
      </c>
      <c r="F128" s="8" t="s">
        <v>570</v>
      </c>
      <c r="G128" s="8" t="s">
        <v>570</v>
      </c>
      <c r="H128" s="11">
        <v>6.8753056452000001</v>
      </c>
      <c r="I128" s="60">
        <v>8.0733944954000005</v>
      </c>
    </row>
    <row r="129" spans="1:9" ht="15" customHeight="1">
      <c r="A129" s="8" t="s">
        <v>168</v>
      </c>
      <c r="B129" s="8" t="s">
        <v>168</v>
      </c>
      <c r="C129" s="8" t="s">
        <v>686</v>
      </c>
      <c r="D129" s="8" t="s">
        <v>569</v>
      </c>
      <c r="E129" s="8">
        <v>4.1232680362999998</v>
      </c>
      <c r="F129" s="8">
        <v>8.7223699899000007</v>
      </c>
      <c r="G129" s="8">
        <v>10.316075237</v>
      </c>
      <c r="H129" s="11">
        <v>9.8609466157999996</v>
      </c>
      <c r="I129" s="60">
        <v>9.0923746574000006</v>
      </c>
    </row>
    <row r="130" spans="1:9" ht="15" customHeight="1">
      <c r="A130" s="8" t="s">
        <v>169</v>
      </c>
      <c r="B130" s="8" t="s">
        <v>169</v>
      </c>
      <c r="C130" s="8" t="s">
        <v>687</v>
      </c>
      <c r="D130" s="8" t="s">
        <v>569</v>
      </c>
      <c r="E130" s="8" t="s">
        <v>570</v>
      </c>
      <c r="F130" s="8" t="s">
        <v>570</v>
      </c>
      <c r="G130" s="8" t="s">
        <v>570</v>
      </c>
      <c r="H130" s="11">
        <v>9.5484342789000003</v>
      </c>
      <c r="I130" s="60">
        <v>12.403889641999999</v>
      </c>
    </row>
    <row r="131" spans="1:9" ht="15" customHeight="1">
      <c r="A131" s="8" t="s">
        <v>170</v>
      </c>
      <c r="B131" s="8" t="s">
        <v>170</v>
      </c>
      <c r="C131" s="8" t="s">
        <v>688</v>
      </c>
      <c r="D131" s="8" t="s">
        <v>569</v>
      </c>
      <c r="E131" s="8">
        <v>5.3967893481000004</v>
      </c>
      <c r="F131" s="8">
        <v>7.2579909385999999</v>
      </c>
      <c r="G131" s="8">
        <v>11.713177033999999</v>
      </c>
      <c r="H131" s="11">
        <v>12.355736026000001</v>
      </c>
      <c r="I131" s="60">
        <v>11.931753279</v>
      </c>
    </row>
    <row r="132" spans="1:9" ht="15" customHeight="1">
      <c r="A132" s="8" t="s">
        <v>171</v>
      </c>
      <c r="B132" s="8" t="s">
        <v>171</v>
      </c>
      <c r="C132" s="8" t="s">
        <v>689</v>
      </c>
      <c r="D132" s="8" t="s">
        <v>569</v>
      </c>
      <c r="E132" s="8">
        <v>7.9624314819000004</v>
      </c>
      <c r="F132" s="8">
        <v>0</v>
      </c>
      <c r="G132" s="8">
        <v>0</v>
      </c>
      <c r="H132" s="11">
        <v>0</v>
      </c>
      <c r="I132" s="60">
        <v>0</v>
      </c>
    </row>
    <row r="133" spans="1:9" ht="15" customHeight="1">
      <c r="A133" s="8" t="s">
        <v>172</v>
      </c>
      <c r="B133" s="8" t="s">
        <v>172</v>
      </c>
      <c r="C133" s="8" t="s">
        <v>690</v>
      </c>
      <c r="D133" s="8" t="s">
        <v>569</v>
      </c>
      <c r="E133" s="8" t="s">
        <v>570</v>
      </c>
      <c r="F133" s="8">
        <v>7.8218780252000002</v>
      </c>
      <c r="G133" s="8">
        <v>10.025393599999999</v>
      </c>
      <c r="H133" s="11">
        <v>10.770540655</v>
      </c>
      <c r="I133" s="60">
        <v>11.086956520999999</v>
      </c>
    </row>
    <row r="134" spans="1:9" ht="15" customHeight="1">
      <c r="A134" s="8" t="s">
        <v>173</v>
      </c>
      <c r="B134" s="8" t="s">
        <v>173</v>
      </c>
      <c r="C134" s="8" t="s">
        <v>691</v>
      </c>
      <c r="D134" s="8" t="s">
        <v>584</v>
      </c>
      <c r="E134" s="8">
        <v>4.6854344564000003</v>
      </c>
      <c r="F134" s="8">
        <v>6.7432567945999997</v>
      </c>
      <c r="G134" s="8">
        <v>9.2359386634000007</v>
      </c>
      <c r="H134" s="11">
        <v>8.5030159154000007</v>
      </c>
      <c r="I134" s="60">
        <v>8.6779526694999998</v>
      </c>
    </row>
    <row r="135" spans="1:9" ht="15" customHeight="1">
      <c r="A135" s="8" t="s">
        <v>174</v>
      </c>
      <c r="B135" s="8" t="s">
        <v>174</v>
      </c>
      <c r="C135" s="8" t="s">
        <v>692</v>
      </c>
      <c r="D135" s="8" t="s">
        <v>569</v>
      </c>
      <c r="E135" s="8">
        <v>4.0881217351999997</v>
      </c>
      <c r="F135" s="8">
        <v>4.6960486322000001</v>
      </c>
      <c r="G135" s="8">
        <v>7.8492935635999999</v>
      </c>
      <c r="H135" s="11">
        <v>10.766459875000001</v>
      </c>
      <c r="I135" s="60">
        <v>8.5253456220999997</v>
      </c>
    </row>
    <row r="136" spans="1:9" ht="15" customHeight="1">
      <c r="A136" s="8" t="s">
        <v>175</v>
      </c>
      <c r="B136" s="8" t="s">
        <v>175</v>
      </c>
      <c r="C136" s="8" t="s">
        <v>693</v>
      </c>
      <c r="D136" s="8" t="s">
        <v>569</v>
      </c>
      <c r="E136" s="8">
        <v>4.9055405619999997</v>
      </c>
      <c r="F136" s="8">
        <v>7.1807715311000004</v>
      </c>
      <c r="G136" s="8">
        <v>9.0049967412999994</v>
      </c>
      <c r="H136" s="11">
        <v>9.1134866644999999</v>
      </c>
      <c r="I136" s="60">
        <v>8.3123181377000002</v>
      </c>
    </row>
    <row r="137" spans="1:9" ht="15" customHeight="1">
      <c r="A137" s="8" t="s">
        <v>176</v>
      </c>
      <c r="B137" s="8" t="s">
        <v>176</v>
      </c>
      <c r="C137" s="8" t="s">
        <v>694</v>
      </c>
      <c r="D137" s="8" t="s">
        <v>569</v>
      </c>
      <c r="E137" s="8">
        <v>11.111913859</v>
      </c>
      <c r="F137" s="8">
        <v>7.4047462467000003</v>
      </c>
      <c r="G137" s="8">
        <v>8.9632030939000007</v>
      </c>
      <c r="H137" s="11">
        <v>11.456337256999999</v>
      </c>
      <c r="I137" s="60">
        <v>9.9560083353</v>
      </c>
    </row>
    <row r="138" spans="1:9" ht="15" customHeight="1">
      <c r="A138" s="8" t="s">
        <v>177</v>
      </c>
      <c r="B138" s="8" t="s">
        <v>177</v>
      </c>
      <c r="C138" s="8" t="s">
        <v>695</v>
      </c>
      <c r="D138" s="8" t="s">
        <v>569</v>
      </c>
      <c r="E138" s="8" t="s">
        <v>570</v>
      </c>
      <c r="F138" s="8" t="s">
        <v>570</v>
      </c>
      <c r="G138" s="8" t="s">
        <v>570</v>
      </c>
      <c r="H138" s="11" t="s">
        <v>570</v>
      </c>
      <c r="I138" s="60" t="s">
        <v>570</v>
      </c>
    </row>
    <row r="139" spans="1:9" ht="15" customHeight="1">
      <c r="A139" s="8" t="s">
        <v>178</v>
      </c>
      <c r="B139" s="8" t="s">
        <v>178</v>
      </c>
      <c r="C139" s="8" t="s">
        <v>696</v>
      </c>
      <c r="D139" s="8" t="s">
        <v>569</v>
      </c>
      <c r="E139" s="8">
        <v>0</v>
      </c>
      <c r="F139" s="8" t="s">
        <v>570</v>
      </c>
      <c r="G139" s="8" t="s">
        <v>570</v>
      </c>
      <c r="H139" s="11" t="s">
        <v>570</v>
      </c>
      <c r="I139" s="60">
        <v>7.2923076922999996</v>
      </c>
    </row>
    <row r="140" spans="1:9" ht="15" customHeight="1">
      <c r="A140" s="8" t="s">
        <v>41</v>
      </c>
      <c r="B140" s="8" t="s">
        <v>41</v>
      </c>
      <c r="C140" s="8" t="s">
        <v>697</v>
      </c>
      <c r="D140" s="8" t="s">
        <v>18</v>
      </c>
      <c r="E140" s="8" t="s">
        <v>570</v>
      </c>
      <c r="F140" s="8" t="s">
        <v>570</v>
      </c>
      <c r="G140" s="8" t="s">
        <v>570</v>
      </c>
      <c r="H140" s="11" t="s">
        <v>570</v>
      </c>
      <c r="I140" s="60" t="s">
        <v>570</v>
      </c>
    </row>
    <row r="141" spans="1:9" ht="15" customHeight="1">
      <c r="A141" s="8" t="s">
        <v>179</v>
      </c>
      <c r="B141" s="8" t="s">
        <v>179</v>
      </c>
      <c r="C141" s="8" t="s">
        <v>698</v>
      </c>
      <c r="D141" s="8" t="s">
        <v>584</v>
      </c>
      <c r="E141" s="8">
        <v>0</v>
      </c>
      <c r="F141" s="8">
        <v>0</v>
      </c>
      <c r="G141" s="8">
        <v>0</v>
      </c>
      <c r="H141" s="11">
        <v>0</v>
      </c>
      <c r="I141" s="60">
        <v>0</v>
      </c>
    </row>
    <row r="142" spans="1:9" ht="15" customHeight="1">
      <c r="A142" s="8" t="s">
        <v>180</v>
      </c>
      <c r="B142" s="8" t="s">
        <v>180</v>
      </c>
      <c r="C142" s="8" t="s">
        <v>699</v>
      </c>
      <c r="D142" s="8" t="s">
        <v>569</v>
      </c>
      <c r="E142" s="8" t="s">
        <v>570</v>
      </c>
      <c r="F142" s="8" t="s">
        <v>570</v>
      </c>
      <c r="G142" s="8">
        <v>14.888057848000001</v>
      </c>
      <c r="H142" s="11">
        <v>14.220696937</v>
      </c>
      <c r="I142" s="60">
        <v>14.079124057</v>
      </c>
    </row>
    <row r="143" spans="1:9" ht="15" customHeight="1">
      <c r="A143" s="8" t="s">
        <v>39</v>
      </c>
      <c r="B143" s="8" t="s">
        <v>39</v>
      </c>
      <c r="C143" s="8" t="s">
        <v>699</v>
      </c>
      <c r="D143" s="8" t="s">
        <v>18</v>
      </c>
      <c r="E143" s="8" t="s">
        <v>570</v>
      </c>
      <c r="F143" s="8" t="s">
        <v>570</v>
      </c>
      <c r="G143" s="8" t="s">
        <v>570</v>
      </c>
      <c r="H143" s="11" t="s">
        <v>570</v>
      </c>
      <c r="I143" s="60" t="s">
        <v>570</v>
      </c>
    </row>
    <row r="144" spans="1:9" ht="15" customHeight="1">
      <c r="A144" s="8" t="s">
        <v>40</v>
      </c>
      <c r="B144" s="8" t="s">
        <v>40</v>
      </c>
      <c r="C144" s="8" t="s">
        <v>700</v>
      </c>
      <c r="D144" s="8" t="s">
        <v>18</v>
      </c>
      <c r="E144" s="8" t="s">
        <v>570</v>
      </c>
      <c r="F144" s="8" t="s">
        <v>570</v>
      </c>
      <c r="G144" s="8" t="s">
        <v>570</v>
      </c>
      <c r="H144" s="11" t="s">
        <v>570</v>
      </c>
      <c r="I144" s="60" t="s">
        <v>570</v>
      </c>
    </row>
    <row r="145" spans="1:9" ht="15" customHeight="1">
      <c r="A145" s="8" t="s">
        <v>181</v>
      </c>
      <c r="B145" s="8" t="s">
        <v>181</v>
      </c>
      <c r="C145" s="8" t="s">
        <v>701</v>
      </c>
      <c r="D145" s="8" t="s">
        <v>569</v>
      </c>
      <c r="E145" s="8">
        <v>2.1176470587999998</v>
      </c>
      <c r="F145" s="8">
        <v>4.0833333332999997</v>
      </c>
      <c r="G145" s="8">
        <v>8.1752779595000007</v>
      </c>
      <c r="H145" s="11">
        <v>7.9143924160000001</v>
      </c>
      <c r="I145" s="60">
        <v>8.5746025134000003</v>
      </c>
    </row>
    <row r="146" spans="1:9" ht="15" customHeight="1">
      <c r="A146" s="8" t="s">
        <v>182</v>
      </c>
      <c r="B146" s="8" t="s">
        <v>182</v>
      </c>
      <c r="C146" s="8" t="s">
        <v>702</v>
      </c>
      <c r="D146" s="8" t="s">
        <v>569</v>
      </c>
      <c r="E146" s="8" t="s">
        <v>570</v>
      </c>
      <c r="F146" s="8" t="s">
        <v>570</v>
      </c>
      <c r="G146" s="8" t="s">
        <v>570</v>
      </c>
      <c r="H146" s="11" t="s">
        <v>570</v>
      </c>
      <c r="I146" s="60" t="s">
        <v>570</v>
      </c>
    </row>
    <row r="147" spans="1:9" ht="15" customHeight="1">
      <c r="A147" s="8" t="s">
        <v>183</v>
      </c>
      <c r="B147" s="8" t="s">
        <v>183</v>
      </c>
      <c r="C147" s="8" t="s">
        <v>703</v>
      </c>
      <c r="D147" s="8" t="s">
        <v>569</v>
      </c>
      <c r="E147" s="8">
        <v>3.5366363471</v>
      </c>
      <c r="F147" s="8">
        <v>5.1446703799</v>
      </c>
      <c r="G147" s="8">
        <v>8.6571774776999995</v>
      </c>
      <c r="H147" s="11">
        <v>10.923566878999999</v>
      </c>
      <c r="I147" s="60">
        <v>8.1802164611000006</v>
      </c>
    </row>
    <row r="148" spans="1:9" ht="15" customHeight="1">
      <c r="A148" s="8" t="s">
        <v>184</v>
      </c>
      <c r="B148" s="8" t="s">
        <v>184</v>
      </c>
      <c r="C148" s="8" t="s">
        <v>704</v>
      </c>
      <c r="D148" s="8" t="s">
        <v>569</v>
      </c>
      <c r="E148" s="8">
        <v>0.63787133224000003</v>
      </c>
      <c r="F148" s="8">
        <v>0.94726424431</v>
      </c>
      <c r="G148" s="8">
        <v>0.20833333333000001</v>
      </c>
      <c r="H148" s="11">
        <v>0.78391274710000003</v>
      </c>
      <c r="I148" s="60">
        <v>1.6982133381</v>
      </c>
    </row>
    <row r="149" spans="1:9" ht="15" customHeight="1">
      <c r="A149" s="8" t="s">
        <v>185</v>
      </c>
      <c r="B149" s="8" t="s">
        <v>185</v>
      </c>
      <c r="C149" s="8" t="s">
        <v>705</v>
      </c>
      <c r="D149" s="8" t="s">
        <v>584</v>
      </c>
      <c r="E149" s="8">
        <v>5.4054054053999998</v>
      </c>
      <c r="F149" s="8">
        <v>4.7251775752</v>
      </c>
      <c r="G149" s="8">
        <v>9.0198897676000005</v>
      </c>
      <c r="H149" s="11">
        <v>14.476795743</v>
      </c>
      <c r="I149" s="60">
        <v>5.5148166749999996</v>
      </c>
    </row>
    <row r="150" spans="1:9" ht="15" customHeight="1">
      <c r="A150" s="8" t="s">
        <v>186</v>
      </c>
      <c r="B150" s="8" t="s">
        <v>186</v>
      </c>
      <c r="C150" s="8" t="s">
        <v>706</v>
      </c>
      <c r="D150" s="8" t="s">
        <v>569</v>
      </c>
      <c r="E150" s="8" t="s">
        <v>570</v>
      </c>
      <c r="F150" s="8" t="s">
        <v>570</v>
      </c>
      <c r="G150" s="8">
        <v>11.880578638999999</v>
      </c>
      <c r="H150" s="11">
        <v>11.511234225000001</v>
      </c>
      <c r="I150" s="60">
        <v>1.5634183613999999</v>
      </c>
    </row>
    <row r="151" spans="1:9" ht="15" customHeight="1">
      <c r="A151" s="8" t="s">
        <v>187</v>
      </c>
      <c r="B151" s="8" t="s">
        <v>187</v>
      </c>
      <c r="C151" s="8" t="s">
        <v>706</v>
      </c>
      <c r="D151" s="8" t="s">
        <v>569</v>
      </c>
      <c r="E151" s="8" t="s">
        <v>570</v>
      </c>
      <c r="F151" s="8" t="s">
        <v>570</v>
      </c>
      <c r="G151" s="8" t="s">
        <v>570</v>
      </c>
      <c r="H151" s="11" t="s">
        <v>570</v>
      </c>
      <c r="I151" s="60" t="s">
        <v>570</v>
      </c>
    </row>
    <row r="152" spans="1:9" ht="15" customHeight="1">
      <c r="A152" s="8" t="s">
        <v>188</v>
      </c>
      <c r="B152" s="8" t="s">
        <v>188</v>
      </c>
      <c r="C152" s="8" t="s">
        <v>707</v>
      </c>
      <c r="D152" s="8" t="s">
        <v>584</v>
      </c>
      <c r="E152" s="8" t="s">
        <v>570</v>
      </c>
      <c r="F152" s="8" t="s">
        <v>570</v>
      </c>
      <c r="G152" s="8" t="s">
        <v>570</v>
      </c>
      <c r="H152" s="11">
        <v>6.9390540684999999</v>
      </c>
      <c r="I152" s="60">
        <v>3.1695234704000002</v>
      </c>
    </row>
    <row r="153" spans="1:9" ht="15" customHeight="1">
      <c r="A153" s="8" t="s">
        <v>189</v>
      </c>
      <c r="B153" s="8" t="s">
        <v>189</v>
      </c>
      <c r="C153" s="8" t="s">
        <v>707</v>
      </c>
      <c r="D153" s="8" t="s">
        <v>569</v>
      </c>
      <c r="E153" s="8" t="s">
        <v>570</v>
      </c>
      <c r="F153" s="8" t="s">
        <v>570</v>
      </c>
      <c r="G153" s="8" t="s">
        <v>570</v>
      </c>
      <c r="H153" s="11" t="s">
        <v>570</v>
      </c>
      <c r="I153" s="60" t="s">
        <v>570</v>
      </c>
    </row>
    <row r="154" spans="1:9" ht="15" customHeight="1">
      <c r="A154" s="8" t="s">
        <v>190</v>
      </c>
      <c r="B154" s="8" t="s">
        <v>190</v>
      </c>
      <c r="C154" s="8" t="s">
        <v>708</v>
      </c>
      <c r="D154" s="8" t="s">
        <v>569</v>
      </c>
      <c r="E154" s="8">
        <v>2.4673025270000002</v>
      </c>
      <c r="F154" s="8">
        <v>3.7946448732000002</v>
      </c>
      <c r="G154" s="8">
        <v>8.1610044313000003</v>
      </c>
      <c r="H154" s="11">
        <v>11.736334404999999</v>
      </c>
      <c r="I154" s="60">
        <v>5.8740642888999997</v>
      </c>
    </row>
    <row r="155" spans="1:9" ht="15" customHeight="1">
      <c r="A155" s="8" t="s">
        <v>191</v>
      </c>
      <c r="B155" s="8" t="s">
        <v>191</v>
      </c>
      <c r="C155" s="8" t="s">
        <v>709</v>
      </c>
      <c r="D155" s="8" t="s">
        <v>569</v>
      </c>
      <c r="E155" s="8" t="s">
        <v>570</v>
      </c>
      <c r="F155" s="8" t="s">
        <v>570</v>
      </c>
      <c r="G155" s="8">
        <v>13.923076923</v>
      </c>
      <c r="H155" s="11">
        <v>13.377926421</v>
      </c>
      <c r="I155" s="60">
        <v>11.991199118999999</v>
      </c>
    </row>
    <row r="156" spans="1:9" ht="15" customHeight="1">
      <c r="A156" s="8" t="s">
        <v>192</v>
      </c>
      <c r="B156" s="8" t="s">
        <v>192</v>
      </c>
      <c r="C156" s="8" t="s">
        <v>710</v>
      </c>
      <c r="D156" s="8" t="s">
        <v>569</v>
      </c>
      <c r="E156" s="8" t="s">
        <v>570</v>
      </c>
      <c r="F156" s="8" t="s">
        <v>570</v>
      </c>
      <c r="G156" s="8">
        <v>9.6609837351000003</v>
      </c>
      <c r="H156" s="11">
        <v>10.646755478999999</v>
      </c>
      <c r="I156" s="60">
        <v>11.343993084999999</v>
      </c>
    </row>
    <row r="157" spans="1:9" ht="15" customHeight="1">
      <c r="A157" s="8" t="s">
        <v>193</v>
      </c>
      <c r="B157" s="8" t="s">
        <v>193</v>
      </c>
      <c r="C157" s="8" t="s">
        <v>710</v>
      </c>
      <c r="D157" s="8" t="s">
        <v>569</v>
      </c>
      <c r="E157" s="8" t="s">
        <v>570</v>
      </c>
      <c r="F157" s="8" t="s">
        <v>570</v>
      </c>
      <c r="G157" s="8" t="s">
        <v>570</v>
      </c>
      <c r="H157" s="11" t="s">
        <v>570</v>
      </c>
      <c r="I157" s="60" t="s">
        <v>570</v>
      </c>
    </row>
    <row r="158" spans="1:9" ht="15" customHeight="1">
      <c r="A158" s="8" t="s">
        <v>194</v>
      </c>
      <c r="B158" s="8" t="s">
        <v>194</v>
      </c>
      <c r="C158" s="8" t="s">
        <v>711</v>
      </c>
      <c r="D158" s="8" t="s">
        <v>569</v>
      </c>
      <c r="E158" s="8" t="s">
        <v>570</v>
      </c>
      <c r="F158" s="8" t="s">
        <v>570</v>
      </c>
      <c r="G158" s="8" t="s">
        <v>570</v>
      </c>
      <c r="H158" s="11" t="s">
        <v>570</v>
      </c>
      <c r="I158" s="60" t="s">
        <v>570</v>
      </c>
    </row>
    <row r="159" spans="1:9" ht="15" customHeight="1">
      <c r="A159" s="8" t="s">
        <v>195</v>
      </c>
      <c r="B159" s="8" t="s">
        <v>195</v>
      </c>
      <c r="C159" s="8" t="s">
        <v>712</v>
      </c>
      <c r="D159" s="8" t="s">
        <v>569</v>
      </c>
      <c r="E159" s="8" t="s">
        <v>570</v>
      </c>
      <c r="F159" s="8">
        <v>8.9835430784000003</v>
      </c>
      <c r="G159" s="8">
        <v>12.366847826000001</v>
      </c>
      <c r="H159" s="11">
        <v>4.1022759202000003</v>
      </c>
      <c r="I159" s="60" t="s">
        <v>570</v>
      </c>
    </row>
    <row r="160" spans="1:9" ht="15" customHeight="1">
      <c r="A160" s="8" t="s">
        <v>196</v>
      </c>
      <c r="B160" s="8" t="s">
        <v>196</v>
      </c>
      <c r="C160" s="8" t="s">
        <v>713</v>
      </c>
      <c r="D160" s="8" t="s">
        <v>569</v>
      </c>
      <c r="E160" s="8" t="s">
        <v>570</v>
      </c>
      <c r="F160" s="8" t="s">
        <v>570</v>
      </c>
      <c r="G160" s="8" t="s">
        <v>570</v>
      </c>
      <c r="H160" s="11" t="s">
        <v>570</v>
      </c>
      <c r="I160" s="60" t="s">
        <v>570</v>
      </c>
    </row>
    <row r="161" spans="1:9" ht="15" customHeight="1">
      <c r="A161" s="8" t="s">
        <v>197</v>
      </c>
      <c r="B161" s="8" t="s">
        <v>197</v>
      </c>
      <c r="C161" s="8" t="s">
        <v>714</v>
      </c>
      <c r="D161" s="8" t="s">
        <v>569</v>
      </c>
      <c r="E161" s="8" t="s">
        <v>570</v>
      </c>
      <c r="F161" s="8" t="s">
        <v>570</v>
      </c>
      <c r="G161" s="8">
        <v>15.764991404</v>
      </c>
      <c r="H161" s="11">
        <v>13.343376735</v>
      </c>
      <c r="I161" s="60">
        <v>12.270852428</v>
      </c>
    </row>
    <row r="162" spans="1:9" ht="15" customHeight="1">
      <c r="A162" s="8" t="s">
        <v>198</v>
      </c>
      <c r="B162" s="8" t="s">
        <v>198</v>
      </c>
      <c r="C162" s="8" t="s">
        <v>715</v>
      </c>
      <c r="D162" s="8" t="s">
        <v>584</v>
      </c>
      <c r="E162" s="8" t="s">
        <v>570</v>
      </c>
      <c r="F162" s="8" t="s">
        <v>570</v>
      </c>
      <c r="G162" s="8" t="s">
        <v>570</v>
      </c>
      <c r="H162" s="11" t="s">
        <v>570</v>
      </c>
      <c r="I162" s="60" t="s">
        <v>570</v>
      </c>
    </row>
    <row r="163" spans="1:9" ht="15" customHeight="1">
      <c r="A163" s="8" t="s">
        <v>199</v>
      </c>
      <c r="B163" s="8" t="s">
        <v>199</v>
      </c>
      <c r="C163" s="8" t="s">
        <v>716</v>
      </c>
      <c r="D163" s="8" t="s">
        <v>13</v>
      </c>
      <c r="E163" s="8">
        <v>5.7390146471000003</v>
      </c>
      <c r="F163" s="8">
        <v>6.5785714286000001</v>
      </c>
      <c r="G163" s="8">
        <v>9.8382509775999996</v>
      </c>
      <c r="H163" s="11">
        <v>10.060344827</v>
      </c>
      <c r="I163" s="60">
        <v>9.8090965073999996</v>
      </c>
    </row>
    <row r="164" spans="1:9" ht="15" customHeight="1">
      <c r="A164" s="8" t="s">
        <v>200</v>
      </c>
      <c r="B164" s="8" t="s">
        <v>200</v>
      </c>
      <c r="C164" s="8" t="s">
        <v>716</v>
      </c>
      <c r="D164" s="8" t="s">
        <v>569</v>
      </c>
      <c r="E164" s="8" t="s">
        <v>570</v>
      </c>
      <c r="F164" s="8" t="s">
        <v>570</v>
      </c>
      <c r="G164" s="8" t="s">
        <v>570</v>
      </c>
      <c r="H164" s="11" t="s">
        <v>570</v>
      </c>
      <c r="I164" s="60" t="s">
        <v>570</v>
      </c>
    </row>
    <row r="165" spans="1:9" ht="15" customHeight="1">
      <c r="A165" s="8" t="s">
        <v>201</v>
      </c>
      <c r="B165" s="8" t="s">
        <v>201</v>
      </c>
      <c r="C165" s="8" t="s">
        <v>717</v>
      </c>
      <c r="D165" s="8" t="s">
        <v>13</v>
      </c>
      <c r="E165" s="8" t="s">
        <v>570</v>
      </c>
      <c r="F165" s="8" t="s">
        <v>570</v>
      </c>
      <c r="G165" s="8">
        <v>11.705685618</v>
      </c>
      <c r="H165" s="11">
        <v>11.065292096</v>
      </c>
      <c r="I165" s="60">
        <v>9.5762582223999999</v>
      </c>
    </row>
    <row r="166" spans="1:9" ht="15" customHeight="1">
      <c r="A166" s="8" t="s">
        <v>202</v>
      </c>
      <c r="B166" s="8" t="s">
        <v>202</v>
      </c>
      <c r="C166" s="8" t="s">
        <v>718</v>
      </c>
      <c r="D166" s="8" t="s">
        <v>13</v>
      </c>
      <c r="E166" s="8" t="s">
        <v>570</v>
      </c>
      <c r="F166" s="8" t="s">
        <v>570</v>
      </c>
      <c r="G166" s="8" t="s">
        <v>570</v>
      </c>
      <c r="H166" s="11" t="s">
        <v>570</v>
      </c>
      <c r="I166" s="60" t="s">
        <v>570</v>
      </c>
    </row>
    <row r="167" spans="1:9" ht="15" customHeight="1">
      <c r="A167" s="8" t="s">
        <v>203</v>
      </c>
      <c r="B167" s="8" t="s">
        <v>203</v>
      </c>
      <c r="C167" s="8" t="s">
        <v>719</v>
      </c>
      <c r="D167" s="8" t="s">
        <v>13</v>
      </c>
      <c r="E167" s="8" t="s">
        <v>570</v>
      </c>
      <c r="F167" s="8" t="s">
        <v>570</v>
      </c>
      <c r="G167" s="8" t="s">
        <v>570</v>
      </c>
      <c r="H167" s="11" t="s">
        <v>570</v>
      </c>
      <c r="I167" s="60" t="s">
        <v>570</v>
      </c>
    </row>
    <row r="168" spans="1:9" ht="15" customHeight="1">
      <c r="A168" s="8" t="s">
        <v>204</v>
      </c>
      <c r="B168" s="8" t="s">
        <v>204</v>
      </c>
      <c r="C168" s="8" t="s">
        <v>720</v>
      </c>
      <c r="D168" s="8" t="s">
        <v>10</v>
      </c>
      <c r="E168" s="8">
        <v>5.6689186991999999E-2</v>
      </c>
      <c r="F168" s="8">
        <v>0</v>
      </c>
      <c r="G168" s="8">
        <v>0</v>
      </c>
      <c r="H168" s="11">
        <v>0</v>
      </c>
      <c r="I168" s="60">
        <v>0</v>
      </c>
    </row>
    <row r="169" spans="1:9" ht="15" customHeight="1">
      <c r="A169" s="8" t="s">
        <v>205</v>
      </c>
      <c r="B169" s="8" t="s">
        <v>205</v>
      </c>
      <c r="C169" s="8" t="s">
        <v>720</v>
      </c>
      <c r="D169" s="8" t="s">
        <v>10</v>
      </c>
      <c r="E169" s="8" t="s">
        <v>570</v>
      </c>
      <c r="F169" s="8" t="s">
        <v>570</v>
      </c>
      <c r="G169" s="8" t="s">
        <v>570</v>
      </c>
      <c r="H169" s="11" t="s">
        <v>570</v>
      </c>
      <c r="I169" s="60" t="s">
        <v>570</v>
      </c>
    </row>
    <row r="170" spans="1:9" ht="15" customHeight="1">
      <c r="A170" s="8" t="s">
        <v>26</v>
      </c>
      <c r="B170" s="8" t="s">
        <v>26</v>
      </c>
      <c r="C170" s="8" t="s">
        <v>721</v>
      </c>
      <c r="D170" s="8" t="s">
        <v>18</v>
      </c>
      <c r="E170" s="8">
        <v>7.0581616237000002</v>
      </c>
      <c r="F170" s="8">
        <v>7.2736290406000004</v>
      </c>
      <c r="G170" s="8">
        <v>10.007889101</v>
      </c>
      <c r="H170" s="11">
        <v>12.044212933000001</v>
      </c>
      <c r="I170" s="60">
        <v>10.984936268</v>
      </c>
    </row>
    <row r="171" spans="1:9" ht="15" customHeight="1">
      <c r="A171" s="8" t="s">
        <v>206</v>
      </c>
      <c r="B171" s="8" t="s">
        <v>206</v>
      </c>
      <c r="C171" s="8" t="s">
        <v>722</v>
      </c>
      <c r="D171" s="8" t="s">
        <v>10</v>
      </c>
      <c r="E171" s="8" t="s">
        <v>570</v>
      </c>
      <c r="F171" s="8" t="s">
        <v>570</v>
      </c>
      <c r="G171" s="8" t="s">
        <v>570</v>
      </c>
      <c r="H171" s="11" t="s">
        <v>570</v>
      </c>
      <c r="I171" s="60" t="s">
        <v>570</v>
      </c>
    </row>
    <row r="172" spans="1:9" ht="15" customHeight="1">
      <c r="A172" s="8" t="s">
        <v>33</v>
      </c>
      <c r="B172" s="8" t="s">
        <v>33</v>
      </c>
      <c r="C172" s="8" t="s">
        <v>723</v>
      </c>
      <c r="D172" s="8" t="s">
        <v>18</v>
      </c>
      <c r="E172" s="8" t="s">
        <v>570</v>
      </c>
      <c r="F172" s="8" t="s">
        <v>570</v>
      </c>
      <c r="G172" s="8">
        <v>6.8929394511000002</v>
      </c>
      <c r="H172" s="11">
        <v>5.9045700617000003</v>
      </c>
      <c r="I172" s="60">
        <v>3.8928012519999999</v>
      </c>
    </row>
    <row r="173" spans="1:9" ht="15" customHeight="1">
      <c r="A173" s="8" t="s">
        <v>207</v>
      </c>
      <c r="B173" s="8" t="s">
        <v>207</v>
      </c>
      <c r="C173" s="8" t="s">
        <v>724</v>
      </c>
      <c r="D173" s="8" t="s">
        <v>569</v>
      </c>
      <c r="E173" s="8">
        <v>9.8780791241999992</v>
      </c>
      <c r="F173" s="8">
        <v>15.587230140000001</v>
      </c>
      <c r="G173" s="8">
        <v>12.931034481999999</v>
      </c>
      <c r="H173" s="11">
        <v>15.506756756</v>
      </c>
      <c r="I173" s="60">
        <v>13.530326594</v>
      </c>
    </row>
    <row r="174" spans="1:9" ht="15" customHeight="1">
      <c r="A174" s="8" t="s">
        <v>208</v>
      </c>
      <c r="B174" s="8" t="s">
        <v>208</v>
      </c>
      <c r="C174" s="8" t="s">
        <v>725</v>
      </c>
      <c r="D174" s="8" t="s">
        <v>584</v>
      </c>
      <c r="E174" s="8" t="s">
        <v>570</v>
      </c>
      <c r="F174" s="8" t="s">
        <v>570</v>
      </c>
      <c r="G174" s="8">
        <v>8.6760508339999998</v>
      </c>
      <c r="H174" s="11">
        <v>6.2376318056000004</v>
      </c>
      <c r="I174" s="60">
        <v>8.8789018280000001</v>
      </c>
    </row>
    <row r="175" spans="1:9" ht="15" customHeight="1">
      <c r="A175" s="8" t="s">
        <v>209</v>
      </c>
      <c r="B175" s="8" t="s">
        <v>209</v>
      </c>
      <c r="C175" s="8" t="s">
        <v>726</v>
      </c>
      <c r="D175" s="8" t="s">
        <v>584</v>
      </c>
      <c r="E175" s="8" t="s">
        <v>570</v>
      </c>
      <c r="F175" s="8" t="s">
        <v>570</v>
      </c>
      <c r="G175" s="8">
        <v>12.327981651</v>
      </c>
      <c r="H175" s="11">
        <v>12.126579289</v>
      </c>
      <c r="I175" s="60">
        <v>11.473962930000001</v>
      </c>
    </row>
    <row r="176" spans="1:9" ht="15" customHeight="1">
      <c r="A176" s="8" t="s">
        <v>210</v>
      </c>
      <c r="B176" s="8" t="s">
        <v>210</v>
      </c>
      <c r="C176" s="8" t="s">
        <v>727</v>
      </c>
      <c r="D176" s="8" t="s">
        <v>728</v>
      </c>
      <c r="E176" s="8">
        <v>6.9356450620999999</v>
      </c>
      <c r="F176" s="8">
        <v>7.6139716140000004</v>
      </c>
      <c r="G176" s="8">
        <v>5.2261887692000002</v>
      </c>
      <c r="H176" s="11">
        <v>14.610302587</v>
      </c>
      <c r="I176" s="60">
        <v>10.628657124</v>
      </c>
    </row>
    <row r="177" spans="1:9" ht="15" customHeight="1">
      <c r="A177" s="8" t="s">
        <v>211</v>
      </c>
      <c r="B177" s="8" t="s">
        <v>211</v>
      </c>
      <c r="C177" s="8" t="s">
        <v>729</v>
      </c>
      <c r="D177" s="8" t="s">
        <v>584</v>
      </c>
      <c r="E177" s="8" t="s">
        <v>570</v>
      </c>
      <c r="F177" s="8">
        <v>0</v>
      </c>
      <c r="G177" s="8">
        <v>0</v>
      </c>
      <c r="H177" s="11">
        <v>0</v>
      </c>
      <c r="I177" s="60">
        <v>0</v>
      </c>
    </row>
    <row r="178" spans="1:9" ht="15" customHeight="1">
      <c r="A178" s="8" t="s">
        <v>212</v>
      </c>
      <c r="B178" s="8" t="s">
        <v>212</v>
      </c>
      <c r="C178" s="8" t="s">
        <v>729</v>
      </c>
      <c r="D178" s="8" t="s">
        <v>584</v>
      </c>
      <c r="E178" s="8" t="s">
        <v>570</v>
      </c>
      <c r="F178" s="8" t="s">
        <v>570</v>
      </c>
      <c r="G178" s="8" t="s">
        <v>570</v>
      </c>
      <c r="H178" s="11" t="s">
        <v>570</v>
      </c>
      <c r="I178" s="60" t="s">
        <v>570</v>
      </c>
    </row>
    <row r="179" spans="1:9" ht="15" customHeight="1">
      <c r="A179" s="8" t="s">
        <v>213</v>
      </c>
      <c r="B179" s="8" t="s">
        <v>213</v>
      </c>
      <c r="C179" s="8" t="s">
        <v>730</v>
      </c>
      <c r="D179" s="8" t="s">
        <v>569</v>
      </c>
      <c r="E179" s="8">
        <v>14.318840579</v>
      </c>
      <c r="F179" s="8">
        <v>14.991516796000001</v>
      </c>
      <c r="G179" s="8">
        <v>13.214427269</v>
      </c>
      <c r="H179" s="11">
        <v>6.4051276934999999</v>
      </c>
      <c r="I179" s="60">
        <v>10.486568676999999</v>
      </c>
    </row>
    <row r="180" spans="1:9" ht="15" customHeight="1">
      <c r="A180" s="8" t="s">
        <v>214</v>
      </c>
      <c r="B180" s="8" t="s">
        <v>214</v>
      </c>
      <c r="C180" s="8" t="s">
        <v>731</v>
      </c>
      <c r="D180" s="8" t="s">
        <v>13</v>
      </c>
      <c r="E180" s="8" t="s">
        <v>570</v>
      </c>
      <c r="F180" s="8" t="s">
        <v>570</v>
      </c>
      <c r="G180" s="8" t="s">
        <v>570</v>
      </c>
      <c r="H180" s="11">
        <v>3.7955618034</v>
      </c>
      <c r="I180" s="60" t="s">
        <v>570</v>
      </c>
    </row>
    <row r="181" spans="1:9" ht="15" customHeight="1">
      <c r="A181" s="8" t="s">
        <v>37</v>
      </c>
      <c r="B181" s="8" t="s">
        <v>37</v>
      </c>
      <c r="C181" s="8" t="s">
        <v>732</v>
      </c>
      <c r="D181" s="8" t="s">
        <v>18</v>
      </c>
      <c r="E181" s="8" t="s">
        <v>570</v>
      </c>
      <c r="F181" s="8" t="s">
        <v>570</v>
      </c>
      <c r="G181" s="8" t="s">
        <v>570</v>
      </c>
      <c r="H181" s="11" t="s">
        <v>570</v>
      </c>
      <c r="I181" s="60" t="s">
        <v>570</v>
      </c>
    </row>
    <row r="182" spans="1:9" ht="15" customHeight="1">
      <c r="A182" s="8" t="s">
        <v>215</v>
      </c>
      <c r="B182" s="8" t="s">
        <v>215</v>
      </c>
      <c r="C182" s="8" t="s">
        <v>733</v>
      </c>
      <c r="D182" s="8" t="s">
        <v>569</v>
      </c>
      <c r="E182" s="8">
        <v>7.0148897205000003</v>
      </c>
      <c r="F182" s="8">
        <v>6.9160671462999996</v>
      </c>
      <c r="G182" s="8">
        <v>8.9680589680999994</v>
      </c>
      <c r="H182" s="11">
        <v>10.930939626000001</v>
      </c>
      <c r="I182" s="60">
        <v>9.3360211667000002</v>
      </c>
    </row>
    <row r="183" spans="1:9" ht="15" customHeight="1">
      <c r="A183" s="8" t="s">
        <v>216</v>
      </c>
      <c r="B183" s="8" t="s">
        <v>216</v>
      </c>
      <c r="C183" s="8" t="s">
        <v>733</v>
      </c>
      <c r="D183" s="8" t="s">
        <v>569</v>
      </c>
      <c r="E183" s="8" t="s">
        <v>570</v>
      </c>
      <c r="F183" s="8" t="s">
        <v>570</v>
      </c>
      <c r="G183" s="8" t="s">
        <v>570</v>
      </c>
      <c r="H183" s="11" t="s">
        <v>570</v>
      </c>
      <c r="I183" s="60" t="s">
        <v>570</v>
      </c>
    </row>
    <row r="184" spans="1:9" ht="15" customHeight="1">
      <c r="A184" s="8" t="s">
        <v>217</v>
      </c>
      <c r="B184" s="8" t="s">
        <v>217</v>
      </c>
      <c r="C184" s="8" t="s">
        <v>734</v>
      </c>
      <c r="D184" s="8" t="s">
        <v>13</v>
      </c>
      <c r="E184" s="8" t="s">
        <v>570</v>
      </c>
      <c r="F184" s="8" t="s">
        <v>570</v>
      </c>
      <c r="G184" s="8" t="s">
        <v>570</v>
      </c>
      <c r="H184" s="11" t="s">
        <v>570</v>
      </c>
      <c r="I184" s="60" t="s">
        <v>570</v>
      </c>
    </row>
    <row r="185" spans="1:9" ht="15" customHeight="1">
      <c r="A185" s="8" t="s">
        <v>218</v>
      </c>
      <c r="B185" s="8" t="s">
        <v>218</v>
      </c>
      <c r="C185" s="8" t="s">
        <v>734</v>
      </c>
      <c r="D185" s="8" t="s">
        <v>13</v>
      </c>
      <c r="E185" s="8" t="s">
        <v>570</v>
      </c>
      <c r="F185" s="8" t="s">
        <v>570</v>
      </c>
      <c r="G185" s="8" t="s">
        <v>570</v>
      </c>
      <c r="H185" s="11" t="s">
        <v>570</v>
      </c>
      <c r="I185" s="60" t="s">
        <v>570</v>
      </c>
    </row>
    <row r="186" spans="1:9" ht="15" customHeight="1">
      <c r="A186" s="8" t="s">
        <v>219</v>
      </c>
      <c r="B186" s="8" t="s">
        <v>219</v>
      </c>
      <c r="C186" s="8" t="s">
        <v>735</v>
      </c>
      <c r="D186" s="8" t="s">
        <v>10</v>
      </c>
      <c r="E186" s="8">
        <v>2.6625138149000001</v>
      </c>
      <c r="F186" s="8">
        <v>3.7638650392000002</v>
      </c>
      <c r="G186" s="8">
        <v>7.9136313610000002</v>
      </c>
      <c r="H186" s="11">
        <v>10.331673200999999</v>
      </c>
      <c r="I186" s="60">
        <v>8.9617486338999992</v>
      </c>
    </row>
    <row r="187" spans="1:9" ht="15" customHeight="1">
      <c r="A187" s="8" t="s">
        <v>220</v>
      </c>
      <c r="B187" s="8" t="s">
        <v>220</v>
      </c>
      <c r="C187" s="8" t="s">
        <v>735</v>
      </c>
      <c r="D187" s="8" t="s">
        <v>10</v>
      </c>
      <c r="E187" s="8" t="s">
        <v>570</v>
      </c>
      <c r="F187" s="8" t="s">
        <v>570</v>
      </c>
      <c r="G187" s="8" t="s">
        <v>570</v>
      </c>
      <c r="H187" s="11" t="s">
        <v>570</v>
      </c>
      <c r="I187" s="60" t="s">
        <v>570</v>
      </c>
    </row>
    <row r="188" spans="1:9" ht="15" customHeight="1">
      <c r="A188" s="8" t="s">
        <v>221</v>
      </c>
      <c r="B188" s="8" t="s">
        <v>221</v>
      </c>
      <c r="C188" s="8" t="s">
        <v>736</v>
      </c>
      <c r="D188" s="8" t="s">
        <v>569</v>
      </c>
      <c r="E188" s="8">
        <v>5.0019179132999998</v>
      </c>
      <c r="F188" s="8">
        <v>9.7655090531000006</v>
      </c>
      <c r="G188" s="8">
        <v>13.226855393999999</v>
      </c>
      <c r="H188" s="11">
        <v>13.571074789000001</v>
      </c>
      <c r="I188" s="60">
        <v>10.996926623</v>
      </c>
    </row>
    <row r="189" spans="1:9" ht="15" customHeight="1">
      <c r="A189" s="8" t="s">
        <v>222</v>
      </c>
      <c r="B189" s="8" t="s">
        <v>222</v>
      </c>
      <c r="C189" s="8" t="s">
        <v>737</v>
      </c>
      <c r="D189" s="8" t="s">
        <v>569</v>
      </c>
      <c r="E189" s="8">
        <v>6.3001145474999998</v>
      </c>
      <c r="F189" s="8">
        <v>7.1581196581000004</v>
      </c>
      <c r="G189" s="8">
        <v>9.9255912835999993</v>
      </c>
      <c r="H189" s="11">
        <v>11.240691302</v>
      </c>
      <c r="I189" s="60">
        <v>9.6275071633000007</v>
      </c>
    </row>
    <row r="190" spans="1:9" ht="15" customHeight="1">
      <c r="A190" s="8" t="s">
        <v>223</v>
      </c>
      <c r="B190" s="8" t="s">
        <v>223</v>
      </c>
      <c r="C190" s="8" t="s">
        <v>738</v>
      </c>
      <c r="D190" s="8" t="s">
        <v>569</v>
      </c>
      <c r="E190" s="8" t="s">
        <v>570</v>
      </c>
      <c r="F190" s="8" t="s">
        <v>570</v>
      </c>
      <c r="G190" s="8">
        <v>12.388617418000001</v>
      </c>
      <c r="H190" s="11">
        <v>11.507569564000001</v>
      </c>
      <c r="I190" s="60">
        <v>10.72905357</v>
      </c>
    </row>
    <row r="191" spans="1:9" ht="15" customHeight="1">
      <c r="A191" s="8" t="s">
        <v>224</v>
      </c>
      <c r="B191" s="8" t="s">
        <v>224</v>
      </c>
      <c r="C191" s="8" t="s">
        <v>739</v>
      </c>
      <c r="D191" s="8" t="s">
        <v>13</v>
      </c>
      <c r="E191" s="8">
        <v>4.4699810098999997</v>
      </c>
      <c r="F191" s="8">
        <v>8.1011380838000004</v>
      </c>
      <c r="G191" s="8">
        <v>9.5077305847000009</v>
      </c>
      <c r="H191" s="11">
        <v>9.0573012939000002</v>
      </c>
      <c r="I191" s="60">
        <v>8.2043632296000002</v>
      </c>
    </row>
    <row r="192" spans="1:9" ht="15" customHeight="1">
      <c r="A192" s="8" t="s">
        <v>24</v>
      </c>
      <c r="B192" s="8" t="s">
        <v>24</v>
      </c>
      <c r="C192" s="8" t="s">
        <v>740</v>
      </c>
      <c r="D192" s="8" t="s">
        <v>18</v>
      </c>
      <c r="E192" s="8">
        <v>4.9082238617999998</v>
      </c>
      <c r="F192" s="8">
        <v>6.3186077644000003</v>
      </c>
      <c r="G192" s="8">
        <v>7.2279620063000003</v>
      </c>
      <c r="H192" s="11">
        <v>7.2244944765000003</v>
      </c>
      <c r="I192" s="60">
        <v>52.648406692999998</v>
      </c>
    </row>
    <row r="193" spans="1:9" ht="15" customHeight="1">
      <c r="A193" s="8" t="s">
        <v>29</v>
      </c>
      <c r="B193" s="8" t="s">
        <v>29</v>
      </c>
      <c r="C193" s="8" t="s">
        <v>741</v>
      </c>
      <c r="D193" s="8" t="s">
        <v>18</v>
      </c>
      <c r="E193" s="8">
        <v>4.1488929513999997</v>
      </c>
      <c r="F193" s="8">
        <v>5.8770749215000002</v>
      </c>
      <c r="G193" s="8">
        <v>8.2939632545999995</v>
      </c>
      <c r="H193" s="11">
        <v>8.4488557132000004</v>
      </c>
      <c r="I193" s="60">
        <v>7.9587660122999999</v>
      </c>
    </row>
    <row r="194" spans="1:9" ht="15" customHeight="1">
      <c r="A194" s="8" t="s">
        <v>225</v>
      </c>
      <c r="B194" s="8" t="s">
        <v>225</v>
      </c>
      <c r="C194" s="8" t="s">
        <v>742</v>
      </c>
      <c r="D194" s="8" t="s">
        <v>577</v>
      </c>
      <c r="E194" s="8">
        <v>6.1716345071000003</v>
      </c>
      <c r="F194" s="8">
        <v>6.7179846045999998</v>
      </c>
      <c r="G194" s="8">
        <v>8.5461355123999994</v>
      </c>
      <c r="H194" s="11">
        <v>9.8760296198000006</v>
      </c>
      <c r="I194" s="60">
        <v>8.8235294117999992</v>
      </c>
    </row>
    <row r="195" spans="1:9" ht="15" customHeight="1">
      <c r="A195" s="8" t="s">
        <v>226</v>
      </c>
      <c r="B195" s="8" t="s">
        <v>226</v>
      </c>
      <c r="C195" s="8" t="s">
        <v>743</v>
      </c>
      <c r="D195" s="8" t="s">
        <v>577</v>
      </c>
      <c r="E195" s="8" t="s">
        <v>570</v>
      </c>
      <c r="F195" s="8" t="s">
        <v>570</v>
      </c>
      <c r="G195" s="8" t="s">
        <v>570</v>
      </c>
      <c r="H195" s="11" t="s">
        <v>570</v>
      </c>
      <c r="I195" s="60">
        <v>16.458442059999999</v>
      </c>
    </row>
    <row r="196" spans="1:9" ht="15" customHeight="1">
      <c r="A196" s="8" t="s">
        <v>227</v>
      </c>
      <c r="B196" s="8" t="s">
        <v>227</v>
      </c>
      <c r="C196" s="8" t="s">
        <v>744</v>
      </c>
      <c r="D196" s="8" t="s">
        <v>13</v>
      </c>
      <c r="E196" s="8">
        <v>6.7792615867999997</v>
      </c>
      <c r="F196" s="8">
        <v>6.4402515723000002</v>
      </c>
      <c r="G196" s="8">
        <v>8.2380347311000008</v>
      </c>
      <c r="H196" s="11">
        <v>8.6811352254000003</v>
      </c>
      <c r="I196" s="60">
        <v>6.4239577216999999</v>
      </c>
    </row>
    <row r="197" spans="1:9" ht="15" customHeight="1">
      <c r="A197" s="8" t="s">
        <v>36</v>
      </c>
      <c r="B197" s="8" t="s">
        <v>36</v>
      </c>
      <c r="C197" s="8" t="s">
        <v>745</v>
      </c>
      <c r="D197" s="8" t="s">
        <v>18</v>
      </c>
      <c r="E197" s="8">
        <v>6.4185853748000001</v>
      </c>
      <c r="F197" s="8">
        <v>5.8156522520999996</v>
      </c>
      <c r="G197" s="8">
        <v>6.3266041816999996</v>
      </c>
      <c r="H197" s="11">
        <v>7.2319201995000002</v>
      </c>
      <c r="I197" s="60">
        <v>2.4945770065000001</v>
      </c>
    </row>
    <row r="198" spans="1:9" ht="15" customHeight="1">
      <c r="A198" s="8" t="s">
        <v>228</v>
      </c>
      <c r="B198" s="8" t="s">
        <v>228</v>
      </c>
      <c r="C198" s="8" t="s">
        <v>746</v>
      </c>
      <c r="D198" s="8" t="s">
        <v>577</v>
      </c>
      <c r="E198" s="8" t="s">
        <v>570</v>
      </c>
      <c r="F198" s="8">
        <v>6.6539587669999998</v>
      </c>
      <c r="G198" s="8">
        <v>6.7497584208000001</v>
      </c>
      <c r="H198" s="11">
        <v>14.380527058</v>
      </c>
      <c r="I198" s="60">
        <v>10.059282768999999</v>
      </c>
    </row>
    <row r="199" spans="1:9" ht="15" customHeight="1">
      <c r="A199" s="8" t="s">
        <v>229</v>
      </c>
      <c r="B199" s="8" t="s">
        <v>229</v>
      </c>
      <c r="C199" s="8" t="s">
        <v>747</v>
      </c>
      <c r="D199" s="8" t="s">
        <v>10</v>
      </c>
      <c r="E199" s="8">
        <v>2.3761684284000002</v>
      </c>
      <c r="F199" s="8">
        <v>3.5307388607000001</v>
      </c>
      <c r="G199" s="8">
        <v>7.1901247137000004</v>
      </c>
      <c r="H199" s="11">
        <v>8.3935742972000007</v>
      </c>
      <c r="I199" s="60">
        <v>7.2652501714</v>
      </c>
    </row>
    <row r="200" spans="1:9" ht="15" customHeight="1">
      <c r="A200" s="8" t="s">
        <v>230</v>
      </c>
      <c r="B200" s="8" t="s">
        <v>230</v>
      </c>
      <c r="C200" s="8" t="s">
        <v>748</v>
      </c>
      <c r="D200" s="8" t="s">
        <v>577</v>
      </c>
      <c r="E200" s="8" t="s">
        <v>570</v>
      </c>
      <c r="F200" s="8">
        <v>0</v>
      </c>
      <c r="G200" s="8">
        <v>0</v>
      </c>
      <c r="H200" s="11">
        <v>0</v>
      </c>
      <c r="I200" s="60">
        <v>0</v>
      </c>
    </row>
    <row r="201" spans="1:9" ht="15" customHeight="1">
      <c r="A201" s="8" t="s">
        <v>231</v>
      </c>
      <c r="B201" s="8" t="s">
        <v>231</v>
      </c>
      <c r="C201" s="8" t="s">
        <v>749</v>
      </c>
      <c r="D201" s="8" t="s">
        <v>569</v>
      </c>
      <c r="E201" s="8" t="s">
        <v>570</v>
      </c>
      <c r="F201" s="8">
        <v>10.580135668</v>
      </c>
      <c r="G201" s="8">
        <v>12.339331618999999</v>
      </c>
      <c r="H201" s="11">
        <v>13.159528243</v>
      </c>
      <c r="I201" s="60">
        <v>10.848791455000001</v>
      </c>
    </row>
    <row r="202" spans="1:9" ht="15" customHeight="1">
      <c r="A202" s="8" t="s">
        <v>232</v>
      </c>
      <c r="B202" s="8" t="s">
        <v>232</v>
      </c>
      <c r="C202" s="8" t="s">
        <v>750</v>
      </c>
      <c r="D202" s="8" t="s">
        <v>618</v>
      </c>
      <c r="E202" s="8" t="s">
        <v>570</v>
      </c>
      <c r="F202" s="8" t="s">
        <v>570</v>
      </c>
      <c r="G202" s="8" t="s">
        <v>570</v>
      </c>
      <c r="H202" s="11" t="s">
        <v>570</v>
      </c>
      <c r="I202" s="60" t="s">
        <v>570</v>
      </c>
    </row>
    <row r="203" spans="1:9" ht="15" customHeight="1">
      <c r="A203" s="8" t="s">
        <v>233</v>
      </c>
      <c r="B203" s="8" t="s">
        <v>233</v>
      </c>
      <c r="C203" s="8" t="s">
        <v>751</v>
      </c>
      <c r="D203" s="8" t="s">
        <v>569</v>
      </c>
      <c r="E203" s="8" t="s">
        <v>570</v>
      </c>
      <c r="F203" s="8">
        <v>12.347918890000001</v>
      </c>
      <c r="G203" s="8">
        <v>13.493333333000001</v>
      </c>
      <c r="H203" s="11">
        <v>13.700384122000001</v>
      </c>
      <c r="I203" s="60">
        <v>12.173811742</v>
      </c>
    </row>
    <row r="204" spans="1:9" ht="15" customHeight="1">
      <c r="A204" s="8" t="s">
        <v>234</v>
      </c>
      <c r="B204" s="8" t="s">
        <v>234</v>
      </c>
      <c r="C204" s="8" t="s">
        <v>752</v>
      </c>
      <c r="D204" s="8" t="s">
        <v>13</v>
      </c>
      <c r="E204" s="8" t="s">
        <v>570</v>
      </c>
      <c r="F204" s="8">
        <v>6.2007600333999999</v>
      </c>
      <c r="G204" s="8">
        <v>8.2304957121999998</v>
      </c>
      <c r="H204" s="11">
        <v>9.8752834466999992</v>
      </c>
      <c r="I204" s="60">
        <v>9.0834697218000002</v>
      </c>
    </row>
    <row r="205" spans="1:9" ht="15" customHeight="1">
      <c r="A205" s="8" t="s">
        <v>235</v>
      </c>
      <c r="B205" s="8" t="s">
        <v>235</v>
      </c>
      <c r="C205" s="8" t="s">
        <v>753</v>
      </c>
      <c r="D205" s="8" t="s">
        <v>10</v>
      </c>
      <c r="E205" s="8">
        <v>3.5151900748</v>
      </c>
      <c r="F205" s="8">
        <v>5.4270178057000003</v>
      </c>
      <c r="G205" s="8">
        <v>9.2501233349999996</v>
      </c>
      <c r="H205" s="11">
        <v>10.845452304</v>
      </c>
      <c r="I205" s="60">
        <v>9.9176997603999997</v>
      </c>
    </row>
    <row r="206" spans="1:9" ht="15" customHeight="1">
      <c r="A206" s="8" t="s">
        <v>236</v>
      </c>
      <c r="B206" s="8" t="s">
        <v>236</v>
      </c>
      <c r="C206" s="8" t="s">
        <v>754</v>
      </c>
      <c r="D206" s="8" t="s">
        <v>577</v>
      </c>
      <c r="E206" s="8" t="s">
        <v>570</v>
      </c>
      <c r="F206" s="8">
        <v>6.6046404778000003</v>
      </c>
      <c r="G206" s="8">
        <v>7.5206358912000004</v>
      </c>
      <c r="H206" s="11">
        <v>7.2739766368999996</v>
      </c>
      <c r="I206" s="60">
        <v>9.1176470587999994</v>
      </c>
    </row>
    <row r="207" spans="1:9" ht="15" customHeight="1">
      <c r="A207" s="8" t="s">
        <v>237</v>
      </c>
      <c r="B207" s="8" t="s">
        <v>237</v>
      </c>
      <c r="C207" s="8" t="s">
        <v>755</v>
      </c>
      <c r="D207" s="8" t="s">
        <v>8</v>
      </c>
      <c r="E207" s="8">
        <v>0.93972063379000004</v>
      </c>
      <c r="F207" s="8">
        <v>0</v>
      </c>
      <c r="G207" s="8">
        <v>4.4633203235999996</v>
      </c>
      <c r="H207" s="11">
        <v>20.783749073999999</v>
      </c>
      <c r="I207" s="60">
        <v>13.512978861000001</v>
      </c>
    </row>
    <row r="208" spans="1:9" ht="15" customHeight="1">
      <c r="A208" s="8" t="s">
        <v>238</v>
      </c>
      <c r="B208" s="8" t="s">
        <v>238</v>
      </c>
      <c r="C208" s="8" t="s">
        <v>755</v>
      </c>
      <c r="D208" s="8" t="s">
        <v>8</v>
      </c>
      <c r="E208" s="8" t="s">
        <v>570</v>
      </c>
      <c r="F208" s="8" t="s">
        <v>570</v>
      </c>
      <c r="G208" s="8" t="s">
        <v>570</v>
      </c>
      <c r="H208" s="11" t="s">
        <v>570</v>
      </c>
      <c r="I208" s="60" t="s">
        <v>570</v>
      </c>
    </row>
    <row r="209" spans="1:9" ht="15" customHeight="1">
      <c r="A209" s="8" t="s">
        <v>239</v>
      </c>
      <c r="B209" s="8" t="s">
        <v>239</v>
      </c>
      <c r="C209" s="8" t="s">
        <v>660</v>
      </c>
      <c r="D209" s="8" t="s">
        <v>728</v>
      </c>
      <c r="E209" s="8" t="s">
        <v>570</v>
      </c>
      <c r="F209" s="8" t="s">
        <v>570</v>
      </c>
      <c r="G209" s="8" t="s">
        <v>570</v>
      </c>
      <c r="H209" s="11">
        <v>4.5181446768000004</v>
      </c>
      <c r="I209" s="60">
        <v>0.20411950269000001</v>
      </c>
    </row>
    <row r="210" spans="1:9" ht="15" customHeight="1">
      <c r="A210" s="8" t="s">
        <v>240</v>
      </c>
      <c r="B210" s="8" t="s">
        <v>240</v>
      </c>
      <c r="C210" s="8" t="s">
        <v>756</v>
      </c>
      <c r="D210" s="8" t="s">
        <v>728</v>
      </c>
      <c r="E210" s="8">
        <v>3.0783938814999998</v>
      </c>
      <c r="F210" s="8">
        <v>5.8679544853000003</v>
      </c>
      <c r="G210" s="8">
        <v>7.7450980392000002</v>
      </c>
      <c r="H210" s="11">
        <v>10.329585854999999</v>
      </c>
      <c r="I210" s="60">
        <v>9.2590968873000001</v>
      </c>
    </row>
    <row r="211" spans="1:9" ht="15" customHeight="1">
      <c r="A211" s="8" t="s">
        <v>241</v>
      </c>
      <c r="B211" s="8" t="s">
        <v>241</v>
      </c>
      <c r="C211" s="8" t="s">
        <v>757</v>
      </c>
      <c r="D211" s="8" t="s">
        <v>728</v>
      </c>
      <c r="E211" s="8" t="s">
        <v>570</v>
      </c>
      <c r="F211" s="8">
        <v>0</v>
      </c>
      <c r="G211" s="8" t="s">
        <v>570</v>
      </c>
      <c r="H211" s="11">
        <v>8.5503935901000006</v>
      </c>
      <c r="I211" s="60">
        <v>8.2299932031999994</v>
      </c>
    </row>
    <row r="212" spans="1:9" ht="15" customHeight="1">
      <c r="A212" s="8" t="s">
        <v>242</v>
      </c>
      <c r="B212" s="8" t="s">
        <v>242</v>
      </c>
      <c r="C212" s="8" t="s">
        <v>758</v>
      </c>
      <c r="D212" s="8" t="s">
        <v>13</v>
      </c>
      <c r="E212" s="8" t="s">
        <v>570</v>
      </c>
      <c r="F212" s="8" t="s">
        <v>570</v>
      </c>
      <c r="G212" s="8" t="s">
        <v>570</v>
      </c>
      <c r="H212" s="11" t="s">
        <v>570</v>
      </c>
      <c r="I212" s="60" t="s">
        <v>570</v>
      </c>
    </row>
    <row r="213" spans="1:9" ht="15" customHeight="1">
      <c r="A213" s="8" t="s">
        <v>243</v>
      </c>
      <c r="B213" s="8" t="s">
        <v>243</v>
      </c>
      <c r="C213" s="8" t="s">
        <v>758</v>
      </c>
      <c r="D213" s="8" t="s">
        <v>13</v>
      </c>
      <c r="E213" s="8" t="s">
        <v>570</v>
      </c>
      <c r="F213" s="8" t="s">
        <v>570</v>
      </c>
      <c r="G213" s="8" t="s">
        <v>570</v>
      </c>
      <c r="H213" s="11" t="s">
        <v>570</v>
      </c>
      <c r="I213" s="60" t="s">
        <v>570</v>
      </c>
    </row>
    <row r="214" spans="1:9" ht="15" customHeight="1">
      <c r="A214" s="8" t="s">
        <v>244</v>
      </c>
      <c r="B214" s="8" t="s">
        <v>244</v>
      </c>
      <c r="C214" s="8" t="s">
        <v>759</v>
      </c>
      <c r="D214" s="8" t="s">
        <v>569</v>
      </c>
      <c r="E214" s="8" t="s">
        <v>570</v>
      </c>
      <c r="F214" s="8" t="s">
        <v>570</v>
      </c>
      <c r="G214" s="8">
        <v>15.525663302</v>
      </c>
      <c r="H214" s="11">
        <v>12.983431543</v>
      </c>
      <c r="I214" s="60">
        <v>13.000251699</v>
      </c>
    </row>
    <row r="215" spans="1:9" ht="15" customHeight="1">
      <c r="A215" s="8" t="s">
        <v>245</v>
      </c>
      <c r="B215" s="8" t="s">
        <v>245</v>
      </c>
      <c r="C215" s="8" t="s">
        <v>760</v>
      </c>
      <c r="D215" s="8" t="s">
        <v>618</v>
      </c>
      <c r="E215" s="8" t="s">
        <v>570</v>
      </c>
      <c r="F215" s="8" t="s">
        <v>570</v>
      </c>
      <c r="G215" s="8" t="s">
        <v>570</v>
      </c>
      <c r="H215" s="11" t="s">
        <v>570</v>
      </c>
      <c r="I215" s="60" t="s">
        <v>570</v>
      </c>
    </row>
    <row r="216" spans="1:9" ht="15" customHeight="1">
      <c r="A216" s="8" t="s">
        <v>246</v>
      </c>
      <c r="B216" s="8" t="s">
        <v>246</v>
      </c>
      <c r="C216" s="8" t="s">
        <v>761</v>
      </c>
      <c r="D216" s="8" t="s">
        <v>569</v>
      </c>
      <c r="E216" s="8" t="s">
        <v>570</v>
      </c>
      <c r="F216" s="8" t="s">
        <v>570</v>
      </c>
      <c r="G216" s="8" t="s">
        <v>570</v>
      </c>
      <c r="H216" s="11" t="s">
        <v>570</v>
      </c>
      <c r="I216" s="60" t="s">
        <v>570</v>
      </c>
    </row>
    <row r="217" spans="1:9" ht="15" customHeight="1">
      <c r="A217" s="8" t="s">
        <v>247</v>
      </c>
      <c r="B217" s="8" t="s">
        <v>247</v>
      </c>
      <c r="C217" s="8" t="s">
        <v>762</v>
      </c>
      <c r="D217" s="8" t="s">
        <v>577</v>
      </c>
      <c r="E217" s="8" t="s">
        <v>570</v>
      </c>
      <c r="F217" s="8" t="s">
        <v>570</v>
      </c>
      <c r="G217" s="8">
        <v>12.704779757000001</v>
      </c>
      <c r="H217" s="11">
        <v>8.0248967812000007</v>
      </c>
      <c r="I217" s="60">
        <v>5.5043488649999999</v>
      </c>
    </row>
    <row r="218" spans="1:9" ht="15" customHeight="1">
      <c r="A218" s="8" t="s">
        <v>248</v>
      </c>
      <c r="B218" s="8" t="s">
        <v>248</v>
      </c>
      <c r="C218" s="8" t="s">
        <v>763</v>
      </c>
      <c r="D218" s="8" t="s">
        <v>577</v>
      </c>
      <c r="E218" s="8" t="s">
        <v>570</v>
      </c>
      <c r="F218" s="8" t="s">
        <v>570</v>
      </c>
      <c r="G218" s="8" t="s">
        <v>570</v>
      </c>
      <c r="H218" s="11">
        <v>6.5678721113999998</v>
      </c>
      <c r="I218" s="60">
        <v>4.5837595485999998</v>
      </c>
    </row>
    <row r="219" spans="1:9" ht="15" customHeight="1">
      <c r="A219" s="8" t="s">
        <v>249</v>
      </c>
      <c r="B219" s="8" t="s">
        <v>249</v>
      </c>
      <c r="C219" s="8" t="s">
        <v>764</v>
      </c>
      <c r="D219" s="8" t="s">
        <v>618</v>
      </c>
      <c r="E219" s="8" t="s">
        <v>570</v>
      </c>
      <c r="F219" s="8" t="s">
        <v>570</v>
      </c>
      <c r="G219" s="8" t="s">
        <v>570</v>
      </c>
      <c r="H219" s="11" t="s">
        <v>570</v>
      </c>
      <c r="I219" s="60">
        <v>11.933883009000001</v>
      </c>
    </row>
    <row r="220" spans="1:9" ht="15" customHeight="1">
      <c r="A220" s="8" t="s">
        <v>250</v>
      </c>
      <c r="B220" s="8" t="s">
        <v>250</v>
      </c>
      <c r="C220" s="8" t="s">
        <v>765</v>
      </c>
      <c r="D220" s="8" t="s">
        <v>618</v>
      </c>
      <c r="E220" s="8" t="s">
        <v>570</v>
      </c>
      <c r="F220" s="8" t="s">
        <v>570</v>
      </c>
      <c r="G220" s="8" t="s">
        <v>570</v>
      </c>
      <c r="H220" s="11" t="s">
        <v>570</v>
      </c>
      <c r="I220" s="60" t="s">
        <v>570</v>
      </c>
    </row>
    <row r="221" spans="1:9" ht="15" customHeight="1">
      <c r="A221" s="8" t="s">
        <v>251</v>
      </c>
      <c r="B221" s="8" t="s">
        <v>251</v>
      </c>
      <c r="C221" s="8" t="s">
        <v>765</v>
      </c>
      <c r="D221" s="8" t="s">
        <v>618</v>
      </c>
      <c r="E221" s="8" t="s">
        <v>570</v>
      </c>
      <c r="F221" s="8" t="s">
        <v>570</v>
      </c>
      <c r="G221" s="8" t="s">
        <v>570</v>
      </c>
      <c r="H221" s="11" t="s">
        <v>570</v>
      </c>
      <c r="I221" s="60" t="s">
        <v>570</v>
      </c>
    </row>
    <row r="222" spans="1:9" ht="15" customHeight="1">
      <c r="A222" s="8" t="s">
        <v>252</v>
      </c>
      <c r="B222" s="8" t="s">
        <v>252</v>
      </c>
      <c r="C222" s="8" t="s">
        <v>766</v>
      </c>
      <c r="D222" s="8" t="s">
        <v>13</v>
      </c>
      <c r="E222" s="8">
        <v>4.0186190719999999</v>
      </c>
      <c r="F222" s="8">
        <v>6.2481374789000004</v>
      </c>
      <c r="G222" s="8">
        <v>8.3524027459999992</v>
      </c>
      <c r="H222" s="11">
        <v>9.3315442790999992</v>
      </c>
      <c r="I222" s="60">
        <v>9.9932705248999998</v>
      </c>
    </row>
    <row r="223" spans="1:9" ht="15" customHeight="1">
      <c r="A223" s="8" t="s">
        <v>253</v>
      </c>
      <c r="B223" s="8" t="s">
        <v>253</v>
      </c>
      <c r="C223" s="8" t="s">
        <v>767</v>
      </c>
      <c r="D223" s="8" t="s">
        <v>618</v>
      </c>
      <c r="E223" s="8">
        <v>3.9839983886999999</v>
      </c>
      <c r="F223" s="8">
        <v>5.8645884072000003</v>
      </c>
      <c r="G223" s="8">
        <v>7.6259489302999999</v>
      </c>
      <c r="H223" s="11">
        <v>9.3930238945000006</v>
      </c>
      <c r="I223" s="60">
        <v>8.2424242424000003</v>
      </c>
    </row>
    <row r="224" spans="1:9" ht="15" customHeight="1">
      <c r="A224" s="8" t="s">
        <v>254</v>
      </c>
      <c r="B224" s="8" t="s">
        <v>254</v>
      </c>
      <c r="C224" s="8" t="s">
        <v>768</v>
      </c>
      <c r="D224" s="8" t="s">
        <v>569</v>
      </c>
      <c r="E224" s="8">
        <v>8.1354251127000001</v>
      </c>
      <c r="F224" s="8">
        <v>10.611936667</v>
      </c>
      <c r="G224" s="8">
        <v>12.612962856999999</v>
      </c>
      <c r="H224" s="11">
        <v>11.012009199</v>
      </c>
      <c r="I224" s="60">
        <v>11.073170730999999</v>
      </c>
    </row>
    <row r="225" spans="1:9" ht="15" customHeight="1">
      <c r="A225" s="8" t="s">
        <v>255</v>
      </c>
      <c r="B225" s="8" t="s">
        <v>255</v>
      </c>
      <c r="C225" s="8" t="s">
        <v>769</v>
      </c>
      <c r="D225" s="8" t="s">
        <v>577</v>
      </c>
      <c r="E225" s="8" t="s">
        <v>570</v>
      </c>
      <c r="F225" s="8" t="s">
        <v>570</v>
      </c>
      <c r="G225" s="8">
        <v>14.047683714</v>
      </c>
      <c r="H225" s="11">
        <v>12.299013294</v>
      </c>
      <c r="I225" s="60">
        <v>11.412722766</v>
      </c>
    </row>
    <row r="226" spans="1:9" ht="15" customHeight="1">
      <c r="A226" s="8" t="s">
        <v>256</v>
      </c>
      <c r="B226" s="8" t="s">
        <v>256</v>
      </c>
      <c r="C226" s="8" t="s">
        <v>770</v>
      </c>
      <c r="D226" s="8" t="s">
        <v>569</v>
      </c>
      <c r="E226" s="8" t="s">
        <v>570</v>
      </c>
      <c r="F226" s="8" t="s">
        <v>570</v>
      </c>
      <c r="G226" s="8" t="s">
        <v>570</v>
      </c>
      <c r="H226" s="11" t="s">
        <v>570</v>
      </c>
      <c r="I226" s="60" t="s">
        <v>570</v>
      </c>
    </row>
    <row r="227" spans="1:9" ht="15" customHeight="1">
      <c r="A227" s="8" t="s">
        <v>257</v>
      </c>
      <c r="B227" s="8" t="s">
        <v>257</v>
      </c>
      <c r="C227" s="8" t="s">
        <v>771</v>
      </c>
      <c r="D227" s="8" t="s">
        <v>569</v>
      </c>
      <c r="E227" s="8" t="s">
        <v>570</v>
      </c>
      <c r="F227" s="8" t="s">
        <v>570</v>
      </c>
      <c r="G227" s="8" t="s">
        <v>570</v>
      </c>
      <c r="H227" s="11" t="s">
        <v>570</v>
      </c>
      <c r="I227" s="60" t="s">
        <v>570</v>
      </c>
    </row>
    <row r="228" spans="1:9" ht="15" customHeight="1">
      <c r="A228" s="8" t="s">
        <v>258</v>
      </c>
      <c r="B228" s="8" t="s">
        <v>258</v>
      </c>
      <c r="C228" s="8" t="s">
        <v>772</v>
      </c>
      <c r="D228" s="8" t="s">
        <v>569</v>
      </c>
      <c r="E228" s="8" t="s">
        <v>570</v>
      </c>
      <c r="F228" s="8" t="s">
        <v>570</v>
      </c>
      <c r="G228" s="8">
        <v>13.743328481000001</v>
      </c>
      <c r="H228" s="11">
        <v>11.700920438000001</v>
      </c>
      <c r="I228" s="60">
        <v>10.878990934000001</v>
      </c>
    </row>
    <row r="229" spans="1:9" ht="15" customHeight="1">
      <c r="A229" s="8" t="s">
        <v>259</v>
      </c>
      <c r="B229" s="8" t="s">
        <v>259</v>
      </c>
      <c r="C229" s="8" t="s">
        <v>773</v>
      </c>
      <c r="D229" s="8" t="s">
        <v>569</v>
      </c>
      <c r="E229" s="8" t="s">
        <v>570</v>
      </c>
      <c r="F229" s="8">
        <v>4.8219121015999997</v>
      </c>
      <c r="G229" s="8">
        <v>9.2475192944</v>
      </c>
      <c r="H229" s="11">
        <v>8.9775875093999993</v>
      </c>
      <c r="I229" s="60">
        <v>9.7612452182999991</v>
      </c>
    </row>
    <row r="230" spans="1:9" ht="15" customHeight="1">
      <c r="A230" s="8" t="s">
        <v>260</v>
      </c>
      <c r="B230" s="8" t="s">
        <v>260</v>
      </c>
      <c r="C230" s="8" t="s">
        <v>774</v>
      </c>
      <c r="D230" s="8" t="s">
        <v>569</v>
      </c>
      <c r="E230" s="8" t="s">
        <v>570</v>
      </c>
      <c r="F230" s="8" t="s">
        <v>570</v>
      </c>
      <c r="G230" s="8" t="s">
        <v>570</v>
      </c>
      <c r="H230" s="11" t="s">
        <v>570</v>
      </c>
      <c r="I230" s="60" t="s">
        <v>570</v>
      </c>
    </row>
    <row r="231" spans="1:9" ht="15" customHeight="1">
      <c r="A231" s="8" t="s">
        <v>261</v>
      </c>
      <c r="B231" s="8" t="s">
        <v>261</v>
      </c>
      <c r="C231" s="8" t="s">
        <v>775</v>
      </c>
      <c r="D231" s="8" t="s">
        <v>584</v>
      </c>
      <c r="E231" s="8" t="s">
        <v>570</v>
      </c>
      <c r="F231" s="8" t="s">
        <v>570</v>
      </c>
      <c r="G231" s="8" t="s">
        <v>570</v>
      </c>
      <c r="H231" s="11" t="s">
        <v>570</v>
      </c>
      <c r="I231" s="60" t="s">
        <v>570</v>
      </c>
    </row>
    <row r="232" spans="1:9" ht="15" customHeight="1">
      <c r="A232" s="8" t="s">
        <v>262</v>
      </c>
      <c r="B232" s="8" t="s">
        <v>262</v>
      </c>
      <c r="C232" s="8" t="s">
        <v>776</v>
      </c>
      <c r="D232" s="8" t="s">
        <v>577</v>
      </c>
      <c r="E232" s="8" t="s">
        <v>570</v>
      </c>
      <c r="F232" s="8" t="s">
        <v>570</v>
      </c>
      <c r="G232" s="8" t="s">
        <v>570</v>
      </c>
      <c r="H232" s="11">
        <v>5.84</v>
      </c>
      <c r="I232" s="60">
        <v>7.0062451210000001</v>
      </c>
    </row>
    <row r="233" spans="1:9" ht="15" customHeight="1">
      <c r="A233" s="8" t="s">
        <v>263</v>
      </c>
      <c r="B233" s="8" t="s">
        <v>263</v>
      </c>
      <c r="C233" s="8" t="s">
        <v>777</v>
      </c>
      <c r="D233" s="8" t="s">
        <v>569</v>
      </c>
      <c r="E233" s="8" t="s">
        <v>570</v>
      </c>
      <c r="F233" s="8" t="s">
        <v>570</v>
      </c>
      <c r="G233" s="8">
        <v>8.2022602819999992</v>
      </c>
      <c r="H233" s="11" t="s">
        <v>570</v>
      </c>
      <c r="I233" s="60" t="s">
        <v>570</v>
      </c>
    </row>
    <row r="234" spans="1:9" ht="15" customHeight="1">
      <c r="A234" s="8" t="s">
        <v>264</v>
      </c>
      <c r="B234" s="8" t="s">
        <v>264</v>
      </c>
      <c r="C234" s="8" t="s">
        <v>778</v>
      </c>
      <c r="D234" s="8" t="s">
        <v>569</v>
      </c>
      <c r="E234" s="8" t="s">
        <v>570</v>
      </c>
      <c r="F234" s="8" t="s">
        <v>570</v>
      </c>
      <c r="G234" s="8" t="s">
        <v>570</v>
      </c>
      <c r="H234" s="11" t="s">
        <v>570</v>
      </c>
      <c r="I234" s="60">
        <v>3.8157192301</v>
      </c>
    </row>
    <row r="235" spans="1:9" ht="15" customHeight="1">
      <c r="A235" s="8" t="s">
        <v>265</v>
      </c>
      <c r="B235" s="8" t="s">
        <v>265</v>
      </c>
      <c r="C235" s="8" t="s">
        <v>779</v>
      </c>
      <c r="D235" s="8" t="s">
        <v>569</v>
      </c>
      <c r="E235" s="8" t="s">
        <v>570</v>
      </c>
      <c r="F235" s="8" t="s">
        <v>570</v>
      </c>
      <c r="G235" s="8" t="s">
        <v>570</v>
      </c>
      <c r="H235" s="11" t="s">
        <v>570</v>
      </c>
      <c r="I235" s="60" t="s">
        <v>570</v>
      </c>
    </row>
    <row r="236" spans="1:9" ht="15" customHeight="1">
      <c r="A236" s="8" t="s">
        <v>266</v>
      </c>
      <c r="B236" s="8" t="s">
        <v>266</v>
      </c>
      <c r="C236" s="8" t="s">
        <v>780</v>
      </c>
      <c r="D236" s="8" t="s">
        <v>618</v>
      </c>
      <c r="E236" s="8" t="s">
        <v>570</v>
      </c>
      <c r="F236" s="8" t="s">
        <v>570</v>
      </c>
      <c r="G236" s="8">
        <v>9.7669547001999995</v>
      </c>
      <c r="H236" s="11">
        <v>11.529592621000001</v>
      </c>
      <c r="I236" s="60">
        <v>9.9619978284999995</v>
      </c>
    </row>
    <row r="237" spans="1:9" ht="15" customHeight="1">
      <c r="A237" s="8" t="s">
        <v>267</v>
      </c>
      <c r="B237" s="8" t="s">
        <v>267</v>
      </c>
      <c r="C237" s="8" t="s">
        <v>781</v>
      </c>
      <c r="D237" s="8" t="s">
        <v>569</v>
      </c>
      <c r="E237" s="8">
        <v>7.0622704215000001</v>
      </c>
      <c r="F237" s="8">
        <v>11.822411002999999</v>
      </c>
      <c r="G237" s="8">
        <v>19.952591982000001</v>
      </c>
      <c r="H237" s="11">
        <v>14.645593869000001</v>
      </c>
      <c r="I237" s="60">
        <v>12.925242614</v>
      </c>
    </row>
    <row r="238" spans="1:9" ht="15" customHeight="1">
      <c r="A238" s="8" t="s">
        <v>268</v>
      </c>
      <c r="B238" s="8" t="s">
        <v>268</v>
      </c>
      <c r="C238" s="8" t="s">
        <v>782</v>
      </c>
      <c r="D238" s="8" t="s">
        <v>577</v>
      </c>
      <c r="E238" s="8" t="s">
        <v>570</v>
      </c>
      <c r="F238" s="8" t="s">
        <v>570</v>
      </c>
      <c r="G238" s="8" t="s">
        <v>570</v>
      </c>
      <c r="H238" s="11" t="s">
        <v>570</v>
      </c>
      <c r="I238" s="60" t="s">
        <v>570</v>
      </c>
    </row>
    <row r="239" spans="1:9" ht="15" customHeight="1">
      <c r="A239" s="8" t="s">
        <v>269</v>
      </c>
      <c r="B239" s="8" t="s">
        <v>269</v>
      </c>
      <c r="C239" s="8" t="s">
        <v>783</v>
      </c>
      <c r="D239" s="8" t="s">
        <v>569</v>
      </c>
      <c r="E239" s="8" t="s">
        <v>570</v>
      </c>
      <c r="F239" s="8" t="s">
        <v>570</v>
      </c>
      <c r="G239" s="8">
        <v>10.997391129</v>
      </c>
      <c r="H239" s="11">
        <v>13.608617594</v>
      </c>
      <c r="I239" s="60">
        <v>11.601714341999999</v>
      </c>
    </row>
    <row r="240" spans="1:9" ht="15" customHeight="1">
      <c r="A240" s="8" t="s">
        <v>270</v>
      </c>
      <c r="B240" s="8" t="s">
        <v>270</v>
      </c>
      <c r="C240" s="8" t="s">
        <v>784</v>
      </c>
      <c r="D240" s="8" t="s">
        <v>569</v>
      </c>
      <c r="E240" s="8" t="s">
        <v>570</v>
      </c>
      <c r="F240" s="8" t="s">
        <v>570</v>
      </c>
      <c r="G240" s="8" t="s">
        <v>570</v>
      </c>
      <c r="H240" s="11" t="s">
        <v>570</v>
      </c>
      <c r="I240" s="60" t="s">
        <v>570</v>
      </c>
    </row>
    <row r="241" spans="1:9" ht="15" customHeight="1">
      <c r="A241" s="8" t="s">
        <v>271</v>
      </c>
      <c r="B241" s="8" t="s">
        <v>271</v>
      </c>
      <c r="C241" s="8" t="s">
        <v>785</v>
      </c>
      <c r="D241" s="8" t="s">
        <v>577</v>
      </c>
      <c r="E241" s="8">
        <v>4.6268290689000002</v>
      </c>
      <c r="F241" s="8">
        <v>6.4591125038000001</v>
      </c>
      <c r="G241" s="8">
        <v>7.2918439284999996</v>
      </c>
      <c r="H241" s="11">
        <v>7.6954902772000002</v>
      </c>
      <c r="I241" s="60">
        <v>7.6407506702000001</v>
      </c>
    </row>
    <row r="242" spans="1:9" ht="15" customHeight="1">
      <c r="A242" s="8" t="s">
        <v>272</v>
      </c>
      <c r="B242" s="8" t="s">
        <v>272</v>
      </c>
      <c r="C242" s="8" t="s">
        <v>786</v>
      </c>
      <c r="D242" s="8" t="s">
        <v>618</v>
      </c>
      <c r="E242" s="8" t="s">
        <v>570</v>
      </c>
      <c r="F242" s="8" t="s">
        <v>570</v>
      </c>
      <c r="G242" s="8" t="s">
        <v>570</v>
      </c>
      <c r="H242" s="11" t="s">
        <v>570</v>
      </c>
      <c r="I242" s="60" t="s">
        <v>570</v>
      </c>
    </row>
    <row r="243" spans="1:9" ht="15" customHeight="1">
      <c r="A243" s="8" t="s">
        <v>273</v>
      </c>
      <c r="B243" s="8" t="s">
        <v>273</v>
      </c>
      <c r="C243" s="8" t="s">
        <v>787</v>
      </c>
      <c r="D243" s="8" t="s">
        <v>569</v>
      </c>
      <c r="E243" s="8" t="s">
        <v>570</v>
      </c>
      <c r="F243" s="8" t="s">
        <v>570</v>
      </c>
      <c r="G243" s="8" t="s">
        <v>570</v>
      </c>
      <c r="H243" s="11">
        <v>13.065269391999999</v>
      </c>
      <c r="I243" s="60">
        <v>11.394750386</v>
      </c>
    </row>
    <row r="244" spans="1:9" ht="15" customHeight="1">
      <c r="A244" s="8" t="s">
        <v>274</v>
      </c>
      <c r="B244" s="8" t="s">
        <v>274</v>
      </c>
      <c r="C244" s="8" t="s">
        <v>788</v>
      </c>
      <c r="D244" s="8" t="s">
        <v>618</v>
      </c>
      <c r="E244" s="8" t="s">
        <v>570</v>
      </c>
      <c r="F244" s="8">
        <v>0</v>
      </c>
      <c r="G244" s="8">
        <v>1.1587836502</v>
      </c>
      <c r="H244" s="11">
        <v>0.4363982991</v>
      </c>
      <c r="I244" s="60">
        <v>2.8070350582999999</v>
      </c>
    </row>
    <row r="245" spans="1:9" ht="15" customHeight="1">
      <c r="A245" s="8" t="s">
        <v>275</v>
      </c>
      <c r="B245" s="8" t="s">
        <v>275</v>
      </c>
      <c r="C245" s="8" t="s">
        <v>789</v>
      </c>
      <c r="D245" s="8" t="s">
        <v>569</v>
      </c>
      <c r="E245" s="8" t="s">
        <v>570</v>
      </c>
      <c r="F245" s="8" t="s">
        <v>570</v>
      </c>
      <c r="G245" s="8" t="s">
        <v>570</v>
      </c>
      <c r="H245" s="11" t="s">
        <v>570</v>
      </c>
      <c r="I245" s="60" t="s">
        <v>570</v>
      </c>
    </row>
    <row r="246" spans="1:9" ht="15" customHeight="1">
      <c r="A246" s="8" t="s">
        <v>276</v>
      </c>
      <c r="B246" s="8" t="s">
        <v>276</v>
      </c>
      <c r="C246" s="8" t="s">
        <v>790</v>
      </c>
      <c r="D246" s="8" t="s">
        <v>569</v>
      </c>
      <c r="E246" s="8">
        <v>3.9304897313999998</v>
      </c>
      <c r="F246" s="8">
        <v>6.4476771469000003</v>
      </c>
      <c r="G246" s="8">
        <v>10.637745161</v>
      </c>
      <c r="H246" s="11">
        <v>11.943371943000001</v>
      </c>
      <c r="I246" s="60">
        <v>9.8409748038</v>
      </c>
    </row>
    <row r="247" spans="1:9" ht="15" customHeight="1">
      <c r="A247" s="8" t="s">
        <v>277</v>
      </c>
      <c r="B247" s="8" t="s">
        <v>277</v>
      </c>
      <c r="C247" s="8" t="s">
        <v>791</v>
      </c>
      <c r="D247" s="8" t="s">
        <v>569</v>
      </c>
      <c r="E247" s="8" t="s">
        <v>570</v>
      </c>
      <c r="F247" s="8" t="s">
        <v>570</v>
      </c>
      <c r="G247" s="8">
        <v>10.847880299</v>
      </c>
      <c r="H247" s="11">
        <v>11.173533083000001</v>
      </c>
      <c r="I247" s="60">
        <v>10.151515151</v>
      </c>
    </row>
    <row r="248" spans="1:9" ht="15" customHeight="1">
      <c r="A248" s="8" t="s">
        <v>278</v>
      </c>
      <c r="B248" s="8" t="s">
        <v>278</v>
      </c>
      <c r="C248" s="8" t="s">
        <v>792</v>
      </c>
      <c r="D248" s="8" t="s">
        <v>569</v>
      </c>
      <c r="E248" s="8" t="s">
        <v>570</v>
      </c>
      <c r="F248" s="8" t="s">
        <v>570</v>
      </c>
      <c r="G248" s="8" t="s">
        <v>570</v>
      </c>
      <c r="H248" s="11">
        <v>16.388308977000001</v>
      </c>
      <c r="I248" s="60">
        <v>13.415178571</v>
      </c>
    </row>
    <row r="249" spans="1:9" ht="15" customHeight="1">
      <c r="A249" s="8" t="s">
        <v>279</v>
      </c>
      <c r="B249" s="8" t="s">
        <v>279</v>
      </c>
      <c r="C249" s="8" t="s">
        <v>793</v>
      </c>
      <c r="D249" s="8" t="s">
        <v>569</v>
      </c>
      <c r="E249" s="8">
        <v>3.9813759027</v>
      </c>
      <c r="F249" s="8">
        <v>5.8300623412999997</v>
      </c>
      <c r="G249" s="8">
        <v>12.281222188999999</v>
      </c>
      <c r="H249" s="11">
        <v>13.929633808</v>
      </c>
      <c r="I249" s="60">
        <v>11.418618153000001</v>
      </c>
    </row>
    <row r="250" spans="1:9" ht="15" customHeight="1">
      <c r="A250" s="8" t="s">
        <v>280</v>
      </c>
      <c r="B250" s="8" t="s">
        <v>280</v>
      </c>
      <c r="C250" s="8" t="s">
        <v>793</v>
      </c>
      <c r="D250" s="8" t="s">
        <v>569</v>
      </c>
      <c r="E250" s="8" t="s">
        <v>570</v>
      </c>
      <c r="F250" s="8" t="s">
        <v>570</v>
      </c>
      <c r="G250" s="8" t="s">
        <v>570</v>
      </c>
      <c r="H250" s="11" t="s">
        <v>570</v>
      </c>
      <c r="I250" s="60" t="s">
        <v>570</v>
      </c>
    </row>
    <row r="251" spans="1:9" ht="15" customHeight="1">
      <c r="A251" s="8" t="s">
        <v>281</v>
      </c>
      <c r="B251" s="8" t="s">
        <v>281</v>
      </c>
      <c r="C251" s="8" t="s">
        <v>794</v>
      </c>
      <c r="D251" s="8" t="s">
        <v>577</v>
      </c>
      <c r="E251" s="8" t="s">
        <v>570</v>
      </c>
      <c r="F251" s="8" t="s">
        <v>570</v>
      </c>
      <c r="G251" s="8" t="s">
        <v>570</v>
      </c>
      <c r="H251" s="11" t="s">
        <v>570</v>
      </c>
      <c r="I251" s="60">
        <v>10.24838832</v>
      </c>
    </row>
    <row r="252" spans="1:9" ht="15" customHeight="1">
      <c r="A252" s="8" t="s">
        <v>282</v>
      </c>
      <c r="B252" s="8" t="s">
        <v>282</v>
      </c>
      <c r="C252" s="8" t="s">
        <v>795</v>
      </c>
      <c r="D252" s="8" t="s">
        <v>584</v>
      </c>
      <c r="E252" s="8">
        <v>6.9346477437000003</v>
      </c>
      <c r="F252" s="8">
        <v>13.087808735999999</v>
      </c>
      <c r="G252" s="8">
        <v>12.361111111</v>
      </c>
      <c r="H252" s="11">
        <v>13.266570307</v>
      </c>
      <c r="I252" s="60">
        <v>12.811735941</v>
      </c>
    </row>
    <row r="253" spans="1:9" ht="15" customHeight="1">
      <c r="A253" s="8" t="s">
        <v>283</v>
      </c>
      <c r="B253" s="8" t="s">
        <v>283</v>
      </c>
      <c r="C253" s="8" t="s">
        <v>796</v>
      </c>
      <c r="D253" s="8" t="s">
        <v>569</v>
      </c>
      <c r="E253" s="8">
        <v>7.3472874839999998</v>
      </c>
      <c r="F253" s="8">
        <v>12.640866601999999</v>
      </c>
      <c r="G253" s="8">
        <v>12.497589199</v>
      </c>
      <c r="H253" s="11">
        <v>10.680145038999999</v>
      </c>
      <c r="I253" s="60">
        <v>10.852140898</v>
      </c>
    </row>
    <row r="254" spans="1:9" ht="15" customHeight="1">
      <c r="A254" s="8" t="s">
        <v>284</v>
      </c>
      <c r="B254" s="8" t="s">
        <v>284</v>
      </c>
      <c r="C254" s="8" t="s">
        <v>797</v>
      </c>
      <c r="D254" s="8" t="s">
        <v>618</v>
      </c>
      <c r="E254" s="8">
        <v>0.2161995478</v>
      </c>
      <c r="F254" s="8">
        <v>2.0731848547</v>
      </c>
      <c r="G254" s="8">
        <v>20.823076231999998</v>
      </c>
      <c r="H254" s="11">
        <v>8.3468370510999996</v>
      </c>
      <c r="I254" s="60">
        <v>0</v>
      </c>
    </row>
    <row r="255" spans="1:9" ht="15" customHeight="1">
      <c r="A255" s="8" t="s">
        <v>285</v>
      </c>
      <c r="B255" s="8" t="s">
        <v>285</v>
      </c>
      <c r="C255" s="8" t="s">
        <v>798</v>
      </c>
      <c r="D255" s="8" t="s">
        <v>584</v>
      </c>
      <c r="E255" s="8">
        <v>4.0873176660999997</v>
      </c>
      <c r="F255" s="8">
        <v>5.2699944330999999</v>
      </c>
      <c r="G255" s="8">
        <v>7.3611800582000004</v>
      </c>
      <c r="H255" s="11">
        <v>8.7068965516999999</v>
      </c>
      <c r="I255" s="60">
        <v>7.2948328267000004</v>
      </c>
    </row>
    <row r="256" spans="1:9" ht="15" customHeight="1">
      <c r="A256" s="8" t="s">
        <v>286</v>
      </c>
      <c r="B256" s="8" t="s">
        <v>286</v>
      </c>
      <c r="C256" s="8" t="s">
        <v>799</v>
      </c>
      <c r="D256" s="8" t="s">
        <v>569</v>
      </c>
      <c r="E256" s="8" t="s">
        <v>570</v>
      </c>
      <c r="F256" s="8">
        <v>13.370019362000001</v>
      </c>
      <c r="G256" s="8">
        <v>11.855877616000001</v>
      </c>
      <c r="H256" s="11">
        <v>12.227942897</v>
      </c>
      <c r="I256" s="60">
        <v>11.147902868999999</v>
      </c>
    </row>
    <row r="257" spans="1:9" ht="15" customHeight="1">
      <c r="A257" s="8" t="s">
        <v>287</v>
      </c>
      <c r="B257" s="8" t="s">
        <v>287</v>
      </c>
      <c r="C257" s="8" t="s">
        <v>800</v>
      </c>
      <c r="D257" s="8" t="s">
        <v>569</v>
      </c>
      <c r="E257" s="8" t="s">
        <v>570</v>
      </c>
      <c r="F257" s="8" t="s">
        <v>570</v>
      </c>
      <c r="G257" s="8" t="s">
        <v>570</v>
      </c>
      <c r="H257" s="11" t="s">
        <v>570</v>
      </c>
      <c r="I257" s="60">
        <v>12.541806019999999</v>
      </c>
    </row>
    <row r="258" spans="1:9" ht="15" customHeight="1">
      <c r="A258" s="8" t="s">
        <v>288</v>
      </c>
      <c r="B258" s="8" t="s">
        <v>288</v>
      </c>
      <c r="C258" s="8" t="s">
        <v>801</v>
      </c>
      <c r="D258" s="8" t="s">
        <v>584</v>
      </c>
      <c r="E258" s="8" t="s">
        <v>570</v>
      </c>
      <c r="F258" s="8" t="s">
        <v>570</v>
      </c>
      <c r="G258" s="8" t="s">
        <v>570</v>
      </c>
      <c r="H258" s="11" t="s">
        <v>570</v>
      </c>
      <c r="I258" s="60">
        <v>13.456341439999999</v>
      </c>
    </row>
    <row r="259" spans="1:9" ht="15" customHeight="1">
      <c r="A259" s="8" t="s">
        <v>289</v>
      </c>
      <c r="B259" s="8" t="s">
        <v>289</v>
      </c>
      <c r="C259" s="8" t="s">
        <v>802</v>
      </c>
      <c r="D259" s="8" t="s">
        <v>10</v>
      </c>
      <c r="E259" s="8" t="s">
        <v>570</v>
      </c>
      <c r="F259" s="8">
        <v>5.8093397089999996</v>
      </c>
      <c r="G259" s="8">
        <v>8.9108600827999993</v>
      </c>
      <c r="H259" s="11">
        <v>7.7663092493999999</v>
      </c>
      <c r="I259" s="60">
        <v>7.3309100569999996</v>
      </c>
    </row>
    <row r="260" spans="1:9" ht="15" customHeight="1">
      <c r="A260" s="8" t="s">
        <v>290</v>
      </c>
      <c r="B260" s="8" t="s">
        <v>290</v>
      </c>
      <c r="C260" s="8" t="s">
        <v>803</v>
      </c>
      <c r="D260" s="8" t="s">
        <v>618</v>
      </c>
      <c r="E260" s="8" t="s">
        <v>570</v>
      </c>
      <c r="F260" s="8">
        <v>7.8500583016999999</v>
      </c>
      <c r="G260" s="8">
        <v>8.1280710079999992</v>
      </c>
      <c r="H260" s="11">
        <v>0</v>
      </c>
      <c r="I260" s="60">
        <v>0</v>
      </c>
    </row>
    <row r="261" spans="1:9" ht="15" customHeight="1">
      <c r="A261" s="8" t="s">
        <v>291</v>
      </c>
      <c r="B261" s="8" t="s">
        <v>291</v>
      </c>
      <c r="C261" s="8" t="s">
        <v>766</v>
      </c>
      <c r="D261" s="8" t="s">
        <v>13</v>
      </c>
      <c r="E261" s="8" t="s">
        <v>570</v>
      </c>
      <c r="F261" s="8" t="s">
        <v>570</v>
      </c>
      <c r="G261" s="8" t="s">
        <v>570</v>
      </c>
      <c r="H261" s="11" t="s">
        <v>570</v>
      </c>
      <c r="I261" s="60" t="s">
        <v>570</v>
      </c>
    </row>
    <row r="262" spans="1:9" ht="15" customHeight="1">
      <c r="A262" s="8" t="s">
        <v>292</v>
      </c>
      <c r="B262" s="8" t="s">
        <v>292</v>
      </c>
      <c r="C262" s="8" t="s">
        <v>804</v>
      </c>
      <c r="D262" s="8" t="s">
        <v>577</v>
      </c>
      <c r="E262" s="8" t="s">
        <v>570</v>
      </c>
      <c r="F262" s="8" t="s">
        <v>570</v>
      </c>
      <c r="G262" s="8" t="s">
        <v>570</v>
      </c>
      <c r="H262" s="11">
        <v>14.988751406</v>
      </c>
      <c r="I262" s="60">
        <v>15.713575335</v>
      </c>
    </row>
    <row r="263" spans="1:9" ht="15" customHeight="1">
      <c r="A263" s="8" t="s">
        <v>293</v>
      </c>
      <c r="B263" s="8" t="s">
        <v>293</v>
      </c>
      <c r="C263" s="8" t="s">
        <v>805</v>
      </c>
      <c r="D263" s="8" t="s">
        <v>577</v>
      </c>
      <c r="E263" s="8" t="s">
        <v>570</v>
      </c>
      <c r="F263" s="8" t="s">
        <v>570</v>
      </c>
      <c r="G263" s="8" t="s">
        <v>570</v>
      </c>
      <c r="H263" s="11" t="s">
        <v>570</v>
      </c>
      <c r="I263" s="60" t="s">
        <v>570</v>
      </c>
    </row>
    <row r="264" spans="1:9" ht="15" customHeight="1">
      <c r="A264" s="8" t="s">
        <v>294</v>
      </c>
      <c r="B264" s="8" t="s">
        <v>294</v>
      </c>
      <c r="C264" s="8" t="s">
        <v>806</v>
      </c>
      <c r="D264" s="8" t="s">
        <v>577</v>
      </c>
      <c r="E264" s="8" t="s">
        <v>570</v>
      </c>
      <c r="F264" s="8" t="s">
        <v>570</v>
      </c>
      <c r="G264" s="8" t="s">
        <v>570</v>
      </c>
      <c r="H264" s="11">
        <v>0.70704497821000001</v>
      </c>
      <c r="I264" s="60" t="s">
        <v>570</v>
      </c>
    </row>
    <row r="265" spans="1:9" ht="15" customHeight="1">
      <c r="A265" s="8" t="s">
        <v>295</v>
      </c>
      <c r="B265" s="8" t="s">
        <v>295</v>
      </c>
      <c r="C265" s="8" t="s">
        <v>807</v>
      </c>
      <c r="D265" s="8" t="s">
        <v>618</v>
      </c>
      <c r="E265" s="8" t="s">
        <v>570</v>
      </c>
      <c r="F265" s="8" t="s">
        <v>570</v>
      </c>
      <c r="G265" s="8" t="s">
        <v>570</v>
      </c>
      <c r="H265" s="11" t="s">
        <v>570</v>
      </c>
      <c r="I265" s="60" t="s">
        <v>570</v>
      </c>
    </row>
    <row r="266" spans="1:9" ht="15" customHeight="1">
      <c r="A266" s="8" t="s">
        <v>296</v>
      </c>
      <c r="B266" s="8" t="s">
        <v>296</v>
      </c>
      <c r="C266" s="8" t="s">
        <v>808</v>
      </c>
      <c r="D266" s="8" t="s">
        <v>577</v>
      </c>
      <c r="E266" s="8" t="s">
        <v>570</v>
      </c>
      <c r="F266" s="8" t="s">
        <v>570</v>
      </c>
      <c r="G266" s="8" t="s">
        <v>570</v>
      </c>
      <c r="H266" s="11" t="s">
        <v>570</v>
      </c>
      <c r="I266" s="60" t="s">
        <v>570</v>
      </c>
    </row>
    <row r="267" spans="1:9" ht="15" customHeight="1">
      <c r="A267" s="8" t="s">
        <v>297</v>
      </c>
      <c r="B267" s="8" t="s">
        <v>297</v>
      </c>
      <c r="C267" s="8" t="s">
        <v>809</v>
      </c>
      <c r="D267" s="8" t="s">
        <v>618</v>
      </c>
      <c r="E267" s="8" t="s">
        <v>570</v>
      </c>
      <c r="F267" s="8" t="s">
        <v>570</v>
      </c>
      <c r="G267" s="8" t="s">
        <v>570</v>
      </c>
      <c r="H267" s="11" t="s">
        <v>570</v>
      </c>
      <c r="I267" s="60">
        <v>46.672294442999998</v>
      </c>
    </row>
    <row r="268" spans="1:9" ht="15" customHeight="1">
      <c r="A268" s="8" t="s">
        <v>298</v>
      </c>
      <c r="B268" s="8" t="s">
        <v>298</v>
      </c>
      <c r="C268" s="8" t="s">
        <v>810</v>
      </c>
      <c r="D268" s="8" t="s">
        <v>618</v>
      </c>
      <c r="E268" s="8" t="s">
        <v>570</v>
      </c>
      <c r="F268" s="8" t="s">
        <v>570</v>
      </c>
      <c r="G268" s="8" t="s">
        <v>570</v>
      </c>
      <c r="H268" s="11" t="s">
        <v>570</v>
      </c>
      <c r="I268" s="60" t="s">
        <v>570</v>
      </c>
    </row>
    <row r="269" spans="1:9" ht="15" customHeight="1">
      <c r="A269" s="8" t="s">
        <v>299</v>
      </c>
      <c r="B269" s="8" t="s">
        <v>299</v>
      </c>
      <c r="C269" s="8" t="s">
        <v>811</v>
      </c>
      <c r="D269" s="8" t="s">
        <v>584</v>
      </c>
      <c r="E269" s="8">
        <v>5.3320689240999997</v>
      </c>
      <c r="F269" s="8">
        <v>5.8225299178999999</v>
      </c>
      <c r="G269" s="8">
        <v>8.6099205167000008</v>
      </c>
      <c r="H269" s="11">
        <v>9.2002346500000005</v>
      </c>
      <c r="I269" s="60">
        <v>9.1818414978000007</v>
      </c>
    </row>
    <row r="270" spans="1:9" ht="15" customHeight="1">
      <c r="A270" s="8" t="s">
        <v>300</v>
      </c>
      <c r="B270" s="8" t="s">
        <v>300</v>
      </c>
      <c r="C270" s="8" t="s">
        <v>812</v>
      </c>
      <c r="D270" s="8" t="s">
        <v>10</v>
      </c>
      <c r="E270" s="8">
        <v>3.4252031225000001</v>
      </c>
      <c r="F270" s="8">
        <v>6.2136107664000004</v>
      </c>
      <c r="G270" s="8">
        <v>9.2515157851000005</v>
      </c>
      <c r="H270" s="11">
        <v>9.375</v>
      </c>
      <c r="I270" s="60">
        <v>8.5169491525000005</v>
      </c>
    </row>
    <row r="271" spans="1:9" ht="15" customHeight="1">
      <c r="A271" s="8" t="s">
        <v>301</v>
      </c>
      <c r="B271" s="8" t="s">
        <v>301</v>
      </c>
      <c r="C271" s="8" t="s">
        <v>812</v>
      </c>
      <c r="D271" s="8" t="s">
        <v>10</v>
      </c>
      <c r="E271" s="8" t="s">
        <v>570</v>
      </c>
      <c r="F271" s="8" t="s">
        <v>570</v>
      </c>
      <c r="G271" s="8" t="s">
        <v>570</v>
      </c>
      <c r="H271" s="11" t="s">
        <v>570</v>
      </c>
      <c r="I271" s="60" t="s">
        <v>570</v>
      </c>
    </row>
    <row r="272" spans="1:9" ht="15" customHeight="1">
      <c r="A272" s="8" t="s">
        <v>302</v>
      </c>
      <c r="B272" s="8" t="s">
        <v>302</v>
      </c>
      <c r="C272" s="8" t="s">
        <v>813</v>
      </c>
      <c r="D272" s="8" t="s">
        <v>577</v>
      </c>
      <c r="E272" s="8" t="s">
        <v>570</v>
      </c>
      <c r="F272" s="8" t="s">
        <v>570</v>
      </c>
      <c r="G272" s="8" t="s">
        <v>570</v>
      </c>
      <c r="H272" s="11">
        <v>13.126252505</v>
      </c>
      <c r="I272" s="60">
        <v>13.326226011999999</v>
      </c>
    </row>
    <row r="273" spans="1:9" ht="15" customHeight="1">
      <c r="A273" s="8" t="s">
        <v>303</v>
      </c>
      <c r="B273" s="8" t="s">
        <v>303</v>
      </c>
      <c r="C273" s="8" t="s">
        <v>814</v>
      </c>
      <c r="D273" s="8" t="s">
        <v>584</v>
      </c>
      <c r="E273" s="8">
        <v>5.6368868417</v>
      </c>
      <c r="F273" s="8">
        <v>7.7179938570999997</v>
      </c>
      <c r="G273" s="8">
        <v>8.9252756866999992</v>
      </c>
      <c r="H273" s="11">
        <v>11.71057205</v>
      </c>
      <c r="I273" s="60">
        <v>20.707410326000002</v>
      </c>
    </row>
    <row r="274" spans="1:9" ht="15" customHeight="1">
      <c r="A274" s="8" t="s">
        <v>304</v>
      </c>
      <c r="B274" s="8" t="s">
        <v>304</v>
      </c>
      <c r="C274" s="8" t="s">
        <v>815</v>
      </c>
      <c r="D274" s="8" t="s">
        <v>569</v>
      </c>
      <c r="E274" s="8">
        <v>6.5139207257000002</v>
      </c>
      <c r="F274" s="8">
        <v>9.9835223418000005</v>
      </c>
      <c r="G274" s="8">
        <v>12.336085477999999</v>
      </c>
      <c r="H274" s="11">
        <v>12.912400455</v>
      </c>
      <c r="I274" s="60">
        <v>10.256952522000001</v>
      </c>
    </row>
    <row r="275" spans="1:9" ht="15" customHeight="1">
      <c r="A275" s="8" t="s">
        <v>305</v>
      </c>
      <c r="B275" s="8" t="s">
        <v>305</v>
      </c>
      <c r="C275" s="8" t="s">
        <v>816</v>
      </c>
      <c r="D275" s="8" t="s">
        <v>584</v>
      </c>
      <c r="E275" s="8" t="s">
        <v>570</v>
      </c>
      <c r="F275" s="8" t="s">
        <v>570</v>
      </c>
      <c r="G275" s="8" t="s">
        <v>570</v>
      </c>
      <c r="H275" s="11" t="s">
        <v>570</v>
      </c>
      <c r="I275" s="60">
        <v>0</v>
      </c>
    </row>
    <row r="276" spans="1:9" ht="15" customHeight="1">
      <c r="A276" s="8" t="s">
        <v>306</v>
      </c>
      <c r="B276" s="8" t="s">
        <v>306</v>
      </c>
      <c r="C276" s="8" t="s">
        <v>817</v>
      </c>
      <c r="D276" s="8" t="s">
        <v>13</v>
      </c>
      <c r="E276" s="8" t="s">
        <v>570</v>
      </c>
      <c r="F276" s="8" t="s">
        <v>570</v>
      </c>
      <c r="G276" s="8" t="s">
        <v>570</v>
      </c>
      <c r="H276" s="11" t="s">
        <v>570</v>
      </c>
      <c r="I276" s="60" t="s">
        <v>570</v>
      </c>
    </row>
    <row r="277" spans="1:9" ht="15" customHeight="1">
      <c r="A277" s="8" t="s">
        <v>307</v>
      </c>
      <c r="B277" s="8" t="s">
        <v>307</v>
      </c>
      <c r="C277" s="8" t="s">
        <v>818</v>
      </c>
      <c r="D277" s="8" t="s">
        <v>569</v>
      </c>
      <c r="E277" s="8" t="s">
        <v>570</v>
      </c>
      <c r="F277" s="8" t="s">
        <v>570</v>
      </c>
      <c r="G277" s="8">
        <v>15.416666665999999</v>
      </c>
      <c r="H277" s="11">
        <v>14.553571428</v>
      </c>
      <c r="I277" s="60">
        <v>11.538461538</v>
      </c>
    </row>
    <row r="278" spans="1:9" ht="15" customHeight="1">
      <c r="A278" s="8" t="s">
        <v>308</v>
      </c>
      <c r="B278" s="8" t="s">
        <v>308</v>
      </c>
      <c r="C278" s="8" t="s">
        <v>819</v>
      </c>
      <c r="D278" s="8" t="s">
        <v>577</v>
      </c>
      <c r="E278" s="8" t="s">
        <v>570</v>
      </c>
      <c r="F278" s="8">
        <v>5.1222736286000004</v>
      </c>
      <c r="G278" s="8">
        <v>12.035763411</v>
      </c>
      <c r="H278" s="11">
        <v>10.493289174999999</v>
      </c>
      <c r="I278" s="60">
        <v>7.4556405664999996</v>
      </c>
    </row>
    <row r="279" spans="1:9" ht="15" customHeight="1">
      <c r="A279" s="8" t="s">
        <v>309</v>
      </c>
      <c r="B279" s="8" t="s">
        <v>309</v>
      </c>
      <c r="C279" s="8" t="s">
        <v>820</v>
      </c>
      <c r="D279" s="8" t="s">
        <v>577</v>
      </c>
      <c r="E279" s="8" t="s">
        <v>570</v>
      </c>
      <c r="F279" s="8" t="s">
        <v>570</v>
      </c>
      <c r="G279" s="8" t="s">
        <v>570</v>
      </c>
      <c r="H279" s="11">
        <v>14.170079968</v>
      </c>
      <c r="I279" s="60">
        <v>6.0748119934</v>
      </c>
    </row>
    <row r="280" spans="1:9" ht="15" customHeight="1">
      <c r="A280" s="8" t="s">
        <v>310</v>
      </c>
      <c r="B280" s="8" t="s">
        <v>310</v>
      </c>
      <c r="C280" s="8" t="s">
        <v>821</v>
      </c>
      <c r="D280" s="8" t="s">
        <v>577</v>
      </c>
      <c r="E280" s="8">
        <v>9.3081857055999997</v>
      </c>
      <c r="F280" s="8">
        <v>9.4994817117999997</v>
      </c>
      <c r="G280" s="8">
        <v>12.217926818</v>
      </c>
      <c r="H280" s="11">
        <v>14.205283672</v>
      </c>
      <c r="I280" s="60">
        <v>15.222984562000001</v>
      </c>
    </row>
    <row r="281" spans="1:9" ht="15" customHeight="1">
      <c r="A281" s="8" t="s">
        <v>311</v>
      </c>
      <c r="B281" s="8" t="s">
        <v>311</v>
      </c>
      <c r="C281" s="8" t="s">
        <v>822</v>
      </c>
      <c r="D281" s="8" t="s">
        <v>577</v>
      </c>
      <c r="E281" s="8" t="s">
        <v>570</v>
      </c>
      <c r="F281" s="8">
        <v>8.2233365235000004</v>
      </c>
      <c r="G281" s="8">
        <v>10.194986072000001</v>
      </c>
      <c r="H281" s="11">
        <v>15.471698113</v>
      </c>
      <c r="I281" s="60">
        <v>6.5024843379000004</v>
      </c>
    </row>
    <row r="282" spans="1:9" ht="15" customHeight="1">
      <c r="A282" s="8" t="s">
        <v>312</v>
      </c>
      <c r="B282" s="8" t="s">
        <v>312</v>
      </c>
      <c r="C282" s="8" t="s">
        <v>823</v>
      </c>
      <c r="D282" s="8" t="s">
        <v>577</v>
      </c>
      <c r="E282" s="8" t="s">
        <v>570</v>
      </c>
      <c r="F282" s="8" t="s">
        <v>570</v>
      </c>
      <c r="G282" s="8" t="s">
        <v>570</v>
      </c>
      <c r="H282" s="11" t="s">
        <v>570</v>
      </c>
      <c r="I282" s="60" t="s">
        <v>570</v>
      </c>
    </row>
    <row r="283" spans="1:9" ht="15" customHeight="1">
      <c r="A283" s="8" t="s">
        <v>313</v>
      </c>
      <c r="B283" s="8" t="s">
        <v>313</v>
      </c>
      <c r="C283" s="8" t="s">
        <v>824</v>
      </c>
      <c r="D283" s="8" t="s">
        <v>825</v>
      </c>
      <c r="E283" s="8" t="s">
        <v>570</v>
      </c>
      <c r="F283" s="8">
        <v>0</v>
      </c>
      <c r="G283" s="8">
        <v>0</v>
      </c>
      <c r="H283" s="11">
        <v>0</v>
      </c>
      <c r="I283" s="60">
        <v>5.4835282570999997</v>
      </c>
    </row>
    <row r="284" spans="1:9" ht="15" customHeight="1">
      <c r="A284" s="8" t="s">
        <v>314</v>
      </c>
      <c r="B284" s="8" t="s">
        <v>314</v>
      </c>
      <c r="C284" s="8" t="s">
        <v>826</v>
      </c>
      <c r="D284" s="8" t="s">
        <v>577</v>
      </c>
      <c r="E284" s="8" t="s">
        <v>570</v>
      </c>
      <c r="F284" s="8" t="s">
        <v>570</v>
      </c>
      <c r="G284" s="8" t="s">
        <v>570</v>
      </c>
      <c r="H284" s="11">
        <v>0</v>
      </c>
      <c r="I284" s="60">
        <v>0</v>
      </c>
    </row>
    <row r="285" spans="1:9" ht="15" customHeight="1">
      <c r="A285" s="8" t="s">
        <v>315</v>
      </c>
      <c r="B285" s="8" t="s">
        <v>315</v>
      </c>
      <c r="C285" s="8" t="s">
        <v>826</v>
      </c>
      <c r="D285" s="8" t="s">
        <v>577</v>
      </c>
      <c r="E285" s="8" t="s">
        <v>570</v>
      </c>
      <c r="F285" s="8" t="s">
        <v>570</v>
      </c>
      <c r="G285" s="8" t="s">
        <v>570</v>
      </c>
      <c r="H285" s="11" t="s">
        <v>570</v>
      </c>
      <c r="I285" s="60" t="s">
        <v>570</v>
      </c>
    </row>
    <row r="286" spans="1:9" ht="15" customHeight="1">
      <c r="A286" s="8" t="s">
        <v>316</v>
      </c>
      <c r="B286" s="8" t="s">
        <v>316</v>
      </c>
      <c r="C286" s="8" t="s">
        <v>827</v>
      </c>
      <c r="D286" s="8" t="s">
        <v>577</v>
      </c>
      <c r="E286" s="8" t="s">
        <v>570</v>
      </c>
      <c r="F286" s="8" t="s">
        <v>570</v>
      </c>
      <c r="G286" s="8" t="s">
        <v>570</v>
      </c>
      <c r="H286" s="11" t="s">
        <v>570</v>
      </c>
      <c r="I286" s="60" t="s">
        <v>570</v>
      </c>
    </row>
    <row r="287" spans="1:9" ht="15" customHeight="1">
      <c r="A287" s="8" t="s">
        <v>317</v>
      </c>
      <c r="B287" s="8" t="s">
        <v>317</v>
      </c>
      <c r="C287" s="8" t="s">
        <v>828</v>
      </c>
      <c r="D287" s="8" t="s">
        <v>577</v>
      </c>
      <c r="E287" s="8">
        <v>6.5761258042000001</v>
      </c>
      <c r="F287" s="8">
        <v>8.9251439538999993</v>
      </c>
      <c r="G287" s="8">
        <v>12.096774193</v>
      </c>
      <c r="H287" s="11">
        <v>13.713713713000001</v>
      </c>
      <c r="I287" s="60">
        <v>11.281070755</v>
      </c>
    </row>
    <row r="288" spans="1:9" ht="15" customHeight="1">
      <c r="A288" s="8" t="s">
        <v>318</v>
      </c>
      <c r="B288" s="8" t="s">
        <v>318</v>
      </c>
      <c r="C288" s="8" t="s">
        <v>829</v>
      </c>
      <c r="D288" s="8" t="s">
        <v>569</v>
      </c>
      <c r="E288" s="8" t="s">
        <v>570</v>
      </c>
      <c r="F288" s="8" t="s">
        <v>570</v>
      </c>
      <c r="G288" s="8">
        <v>13.220568334999999</v>
      </c>
      <c r="H288" s="11">
        <v>15.866666666</v>
      </c>
      <c r="I288" s="60">
        <v>14.22010989</v>
      </c>
    </row>
    <row r="289" spans="1:9" ht="15" customHeight="1">
      <c r="A289" s="8" t="s">
        <v>319</v>
      </c>
      <c r="B289" s="8" t="s">
        <v>319</v>
      </c>
      <c r="C289" s="8" t="s">
        <v>830</v>
      </c>
      <c r="D289" s="8" t="s">
        <v>569</v>
      </c>
      <c r="E289" s="8" t="s">
        <v>570</v>
      </c>
      <c r="F289" s="8">
        <v>11.525082034</v>
      </c>
      <c r="G289" s="8">
        <v>17.233473835000002</v>
      </c>
      <c r="H289" s="11">
        <v>13.128370445</v>
      </c>
      <c r="I289" s="60">
        <v>13.233482304000001</v>
      </c>
    </row>
    <row r="290" spans="1:9" ht="15" customHeight="1">
      <c r="A290" s="8" t="s">
        <v>320</v>
      </c>
      <c r="B290" s="8" t="s">
        <v>320</v>
      </c>
      <c r="C290" s="8" t="s">
        <v>831</v>
      </c>
      <c r="D290" s="8" t="s">
        <v>569</v>
      </c>
      <c r="E290" s="8" t="s">
        <v>570</v>
      </c>
      <c r="F290" s="8" t="s">
        <v>570</v>
      </c>
      <c r="G290" s="8" t="s">
        <v>570</v>
      </c>
      <c r="H290" s="11" t="s">
        <v>570</v>
      </c>
      <c r="I290" s="60">
        <v>13.136054421000001</v>
      </c>
    </row>
    <row r="291" spans="1:9" ht="15" customHeight="1">
      <c r="A291" s="8" t="s">
        <v>321</v>
      </c>
      <c r="B291" s="8" t="s">
        <v>321</v>
      </c>
      <c r="C291" s="8" t="s">
        <v>832</v>
      </c>
      <c r="D291" s="8" t="s">
        <v>13</v>
      </c>
      <c r="E291" s="8">
        <v>5.3141536856</v>
      </c>
      <c r="F291" s="8">
        <v>9.8270893372000003</v>
      </c>
      <c r="G291" s="8">
        <v>11.770726714</v>
      </c>
      <c r="H291" s="11">
        <v>12.546777546</v>
      </c>
      <c r="I291" s="60">
        <v>10.496993279</v>
      </c>
    </row>
    <row r="292" spans="1:9" ht="15" customHeight="1">
      <c r="A292" s="8" t="s">
        <v>322</v>
      </c>
      <c r="B292" s="8" t="s">
        <v>322</v>
      </c>
      <c r="C292" s="8" t="s">
        <v>832</v>
      </c>
      <c r="D292" s="8" t="s">
        <v>13</v>
      </c>
      <c r="E292" s="8" t="s">
        <v>570</v>
      </c>
      <c r="F292" s="8" t="s">
        <v>570</v>
      </c>
      <c r="G292" s="8" t="s">
        <v>570</v>
      </c>
      <c r="H292" s="11" t="s">
        <v>570</v>
      </c>
      <c r="I292" s="60" t="s">
        <v>570</v>
      </c>
    </row>
    <row r="293" spans="1:9" ht="15" customHeight="1">
      <c r="A293" s="8" t="s">
        <v>323</v>
      </c>
      <c r="B293" s="8" t="s">
        <v>323</v>
      </c>
      <c r="C293" s="8" t="s">
        <v>833</v>
      </c>
      <c r="D293" s="8" t="s">
        <v>18</v>
      </c>
      <c r="E293" s="8">
        <v>31.102682387000002</v>
      </c>
      <c r="F293" s="8">
        <v>0</v>
      </c>
      <c r="G293" s="8">
        <v>0.25</v>
      </c>
      <c r="H293" s="11">
        <v>4.5221217306000003</v>
      </c>
      <c r="I293" s="60">
        <v>1.9387755101999999</v>
      </c>
    </row>
    <row r="294" spans="1:9" ht="15" customHeight="1">
      <c r="A294" s="8" t="s">
        <v>324</v>
      </c>
      <c r="B294" s="8" t="s">
        <v>324</v>
      </c>
      <c r="C294" s="8" t="s">
        <v>834</v>
      </c>
      <c r="D294" s="8" t="s">
        <v>728</v>
      </c>
      <c r="E294" s="8">
        <v>10.075991022</v>
      </c>
      <c r="F294" s="8">
        <v>7.8923226060999996</v>
      </c>
      <c r="G294" s="8">
        <v>4.7045822352000002</v>
      </c>
      <c r="H294" s="11">
        <v>11.191358144000001</v>
      </c>
      <c r="I294" s="60">
        <v>9.6838287420999993</v>
      </c>
    </row>
    <row r="295" spans="1:9" ht="15" customHeight="1">
      <c r="A295" s="8" t="s">
        <v>325</v>
      </c>
      <c r="B295" s="8" t="s">
        <v>325</v>
      </c>
      <c r="C295" s="8" t="s">
        <v>835</v>
      </c>
      <c r="D295" s="8" t="s">
        <v>728</v>
      </c>
      <c r="E295" s="8">
        <v>6.5122935347000004</v>
      </c>
      <c r="F295" s="8">
        <v>5.7171638859999998</v>
      </c>
      <c r="G295" s="8">
        <v>8.1735593634000008</v>
      </c>
      <c r="H295" s="11">
        <v>10.109803790000001</v>
      </c>
      <c r="I295" s="60">
        <v>9.2734110523000002</v>
      </c>
    </row>
    <row r="296" spans="1:9" ht="15" customHeight="1">
      <c r="A296" s="8" t="s">
        <v>326</v>
      </c>
      <c r="B296" s="8" t="s">
        <v>326</v>
      </c>
      <c r="C296" s="8" t="s">
        <v>836</v>
      </c>
      <c r="D296" s="8" t="s">
        <v>577</v>
      </c>
      <c r="E296" s="8" t="s">
        <v>570</v>
      </c>
      <c r="F296" s="8" t="s">
        <v>570</v>
      </c>
      <c r="G296" s="8" t="s">
        <v>570</v>
      </c>
      <c r="H296" s="11" t="s">
        <v>570</v>
      </c>
      <c r="I296" s="60" t="s">
        <v>570</v>
      </c>
    </row>
    <row r="297" spans="1:9" ht="15" customHeight="1">
      <c r="A297" s="8" t="s">
        <v>327</v>
      </c>
      <c r="B297" s="8" t="s">
        <v>327</v>
      </c>
      <c r="C297" s="8" t="s">
        <v>837</v>
      </c>
      <c r="D297" s="8" t="s">
        <v>618</v>
      </c>
      <c r="E297" s="8" t="s">
        <v>570</v>
      </c>
      <c r="F297" s="8" t="s">
        <v>570</v>
      </c>
      <c r="G297" s="8" t="s">
        <v>570</v>
      </c>
      <c r="H297" s="11" t="s">
        <v>570</v>
      </c>
      <c r="I297" s="60" t="s">
        <v>570</v>
      </c>
    </row>
    <row r="298" spans="1:9" ht="15" customHeight="1">
      <c r="A298" s="8" t="s">
        <v>328</v>
      </c>
      <c r="B298" s="8" t="s">
        <v>328</v>
      </c>
      <c r="C298" s="8" t="s">
        <v>838</v>
      </c>
      <c r="D298" s="8" t="s">
        <v>618</v>
      </c>
      <c r="E298" s="8" t="s">
        <v>570</v>
      </c>
      <c r="F298" s="8" t="s">
        <v>570</v>
      </c>
      <c r="G298" s="8" t="s">
        <v>570</v>
      </c>
      <c r="H298" s="11" t="s">
        <v>570</v>
      </c>
      <c r="I298" s="60" t="s">
        <v>570</v>
      </c>
    </row>
    <row r="299" spans="1:9" ht="15" customHeight="1">
      <c r="A299" s="8" t="s">
        <v>329</v>
      </c>
      <c r="B299" s="8" t="s">
        <v>329</v>
      </c>
      <c r="C299" s="8" t="s">
        <v>839</v>
      </c>
      <c r="D299" s="8" t="s">
        <v>618</v>
      </c>
      <c r="E299" s="8" t="s">
        <v>570</v>
      </c>
      <c r="F299" s="8" t="s">
        <v>570</v>
      </c>
      <c r="G299" s="8" t="s">
        <v>570</v>
      </c>
      <c r="H299" s="11" t="s">
        <v>570</v>
      </c>
      <c r="I299" s="60" t="s">
        <v>570</v>
      </c>
    </row>
    <row r="300" spans="1:9" ht="15" customHeight="1">
      <c r="A300" s="8" t="s">
        <v>330</v>
      </c>
      <c r="B300" s="8" t="s">
        <v>330</v>
      </c>
      <c r="C300" s="8" t="s">
        <v>840</v>
      </c>
      <c r="D300" s="8" t="s">
        <v>569</v>
      </c>
      <c r="E300" s="8" t="s">
        <v>570</v>
      </c>
      <c r="F300" s="8" t="s">
        <v>570</v>
      </c>
      <c r="G300" s="8" t="s">
        <v>570</v>
      </c>
      <c r="H300" s="11" t="s">
        <v>570</v>
      </c>
      <c r="I300" s="60">
        <v>9.0951677812000007</v>
      </c>
    </row>
    <row r="301" spans="1:9" ht="15" customHeight="1">
      <c r="A301" s="8" t="s">
        <v>331</v>
      </c>
      <c r="B301" s="8" t="s">
        <v>331</v>
      </c>
      <c r="C301" s="8" t="s">
        <v>841</v>
      </c>
      <c r="D301" s="8" t="s">
        <v>569</v>
      </c>
      <c r="E301" s="8" t="s">
        <v>570</v>
      </c>
      <c r="F301" s="8" t="s">
        <v>570</v>
      </c>
      <c r="G301" s="8" t="s">
        <v>570</v>
      </c>
      <c r="H301" s="11" t="s">
        <v>570</v>
      </c>
      <c r="I301" s="60">
        <v>1.0011123471000001</v>
      </c>
    </row>
    <row r="302" spans="1:9" ht="15" customHeight="1">
      <c r="A302" s="8" t="s">
        <v>332</v>
      </c>
      <c r="B302" s="8" t="s">
        <v>332</v>
      </c>
      <c r="C302" s="8" t="s">
        <v>842</v>
      </c>
      <c r="D302" s="8" t="s">
        <v>13</v>
      </c>
      <c r="E302" s="8" t="s">
        <v>570</v>
      </c>
      <c r="F302" s="8" t="s">
        <v>570</v>
      </c>
      <c r="G302" s="8" t="s">
        <v>570</v>
      </c>
      <c r="H302" s="11" t="s">
        <v>570</v>
      </c>
      <c r="I302" s="60" t="s">
        <v>570</v>
      </c>
    </row>
    <row r="303" spans="1:9" ht="15" customHeight="1">
      <c r="A303" s="8" t="s">
        <v>333</v>
      </c>
      <c r="B303" s="8" t="s">
        <v>333</v>
      </c>
      <c r="C303" s="8" t="s">
        <v>843</v>
      </c>
      <c r="D303" s="8" t="s">
        <v>569</v>
      </c>
      <c r="E303" s="8">
        <v>6.5021247968999996</v>
      </c>
      <c r="F303" s="8">
        <v>9.7524511231000002</v>
      </c>
      <c r="G303" s="8">
        <v>11.903116589</v>
      </c>
      <c r="H303" s="11">
        <v>13.551776234</v>
      </c>
      <c r="I303" s="60">
        <v>6.4316102877999999</v>
      </c>
    </row>
    <row r="304" spans="1:9" ht="15" customHeight="1">
      <c r="A304" s="8" t="s">
        <v>334</v>
      </c>
      <c r="B304" s="8" t="s">
        <v>334</v>
      </c>
      <c r="C304" s="8" t="s">
        <v>844</v>
      </c>
      <c r="D304" s="8" t="s">
        <v>569</v>
      </c>
      <c r="E304" s="8">
        <v>6.3300623782000001</v>
      </c>
      <c r="F304" s="8">
        <v>9.1549221705000008</v>
      </c>
      <c r="G304" s="8">
        <v>16.419549698000001</v>
      </c>
      <c r="H304" s="11">
        <v>14.388120839000001</v>
      </c>
      <c r="I304" s="60">
        <v>10.840413552999999</v>
      </c>
    </row>
    <row r="305" spans="1:9" ht="15" customHeight="1">
      <c r="A305" s="8" t="s">
        <v>335</v>
      </c>
      <c r="B305" s="8" t="s">
        <v>335</v>
      </c>
      <c r="C305" s="8" t="s">
        <v>845</v>
      </c>
      <c r="D305" s="8" t="s">
        <v>13</v>
      </c>
      <c r="E305" s="8">
        <v>6.2124082142999999</v>
      </c>
      <c r="F305" s="8">
        <v>7.3533207287</v>
      </c>
      <c r="G305" s="8">
        <v>2.3875701466999999</v>
      </c>
      <c r="H305" s="11">
        <v>11.224018647999999</v>
      </c>
      <c r="I305" s="60">
        <v>0.92793071821999995</v>
      </c>
    </row>
    <row r="306" spans="1:9" ht="15" customHeight="1">
      <c r="A306" s="8" t="s">
        <v>336</v>
      </c>
      <c r="B306" s="8" t="s">
        <v>336</v>
      </c>
      <c r="C306" s="8" t="s">
        <v>846</v>
      </c>
      <c r="D306" s="8" t="s">
        <v>577</v>
      </c>
      <c r="E306" s="8">
        <v>0</v>
      </c>
      <c r="F306" s="8">
        <v>0</v>
      </c>
      <c r="G306" s="8">
        <v>0</v>
      </c>
      <c r="H306" s="11">
        <v>0</v>
      </c>
      <c r="I306" s="60">
        <v>0</v>
      </c>
    </row>
    <row r="307" spans="1:9" ht="15" customHeight="1">
      <c r="A307" s="8" t="s">
        <v>337</v>
      </c>
      <c r="B307" s="8" t="s">
        <v>337</v>
      </c>
      <c r="C307" s="8" t="s">
        <v>847</v>
      </c>
      <c r="D307" s="8" t="s">
        <v>577</v>
      </c>
      <c r="E307" s="8" t="s">
        <v>570</v>
      </c>
      <c r="F307" s="8" t="s">
        <v>570</v>
      </c>
      <c r="G307" s="8" t="s">
        <v>570</v>
      </c>
      <c r="H307" s="11" t="s">
        <v>570</v>
      </c>
      <c r="I307" s="60" t="s">
        <v>570</v>
      </c>
    </row>
    <row r="308" spans="1:9" ht="15" customHeight="1">
      <c r="A308" s="8" t="s">
        <v>338</v>
      </c>
      <c r="B308" s="8" t="s">
        <v>338</v>
      </c>
      <c r="C308" s="8" t="s">
        <v>848</v>
      </c>
      <c r="D308" s="8" t="s">
        <v>577</v>
      </c>
      <c r="E308" s="8">
        <v>2.5241941807999999</v>
      </c>
      <c r="F308" s="8">
        <v>4.3197558399</v>
      </c>
      <c r="G308" s="8">
        <v>7.0229956495000003</v>
      </c>
      <c r="H308" s="11">
        <v>9.2669228496000002</v>
      </c>
      <c r="I308" s="60">
        <v>8.2037533511999996</v>
      </c>
    </row>
    <row r="309" spans="1:9" ht="15" customHeight="1">
      <c r="A309" s="8" t="s">
        <v>339</v>
      </c>
      <c r="B309" s="8" t="s">
        <v>339</v>
      </c>
      <c r="C309" s="8" t="s">
        <v>849</v>
      </c>
      <c r="D309" s="8" t="s">
        <v>577</v>
      </c>
      <c r="E309" s="8" t="s">
        <v>570</v>
      </c>
      <c r="F309" s="8">
        <v>7.1031322020000003</v>
      </c>
      <c r="G309" s="8">
        <v>9.3451660616000005</v>
      </c>
      <c r="H309" s="11">
        <v>10.179211469</v>
      </c>
      <c r="I309" s="60">
        <v>10.219298244999999</v>
      </c>
    </row>
    <row r="310" spans="1:9" ht="15" customHeight="1">
      <c r="A310" s="8" t="s">
        <v>340</v>
      </c>
      <c r="B310" s="8" t="s">
        <v>340</v>
      </c>
      <c r="C310" s="8" t="s">
        <v>850</v>
      </c>
      <c r="D310" s="8" t="s">
        <v>13</v>
      </c>
      <c r="E310" s="8" t="s">
        <v>570</v>
      </c>
      <c r="F310" s="8" t="s">
        <v>570</v>
      </c>
      <c r="G310" s="8" t="s">
        <v>570</v>
      </c>
      <c r="H310" s="11" t="s">
        <v>570</v>
      </c>
      <c r="I310" s="60" t="s">
        <v>570</v>
      </c>
    </row>
    <row r="311" spans="1:9" ht="15" customHeight="1">
      <c r="A311" s="8" t="s">
        <v>341</v>
      </c>
      <c r="B311" s="8" t="s">
        <v>341</v>
      </c>
      <c r="C311" s="8" t="s">
        <v>851</v>
      </c>
      <c r="D311" s="8" t="s">
        <v>577</v>
      </c>
      <c r="E311" s="8" t="s">
        <v>570</v>
      </c>
      <c r="F311" s="8" t="s">
        <v>570</v>
      </c>
      <c r="G311" s="8">
        <v>21.365294129999999</v>
      </c>
      <c r="H311" s="11">
        <v>14.648078348</v>
      </c>
      <c r="I311" s="60">
        <v>12.324455287999999</v>
      </c>
    </row>
    <row r="312" spans="1:9" ht="15" customHeight="1">
      <c r="A312" s="8" t="s">
        <v>342</v>
      </c>
      <c r="B312" s="8" t="s">
        <v>342</v>
      </c>
      <c r="C312" s="8" t="s">
        <v>852</v>
      </c>
      <c r="D312" s="8" t="s">
        <v>569</v>
      </c>
      <c r="E312" s="8">
        <v>4.2220404824999997</v>
      </c>
      <c r="F312" s="8">
        <v>11.218985976000001</v>
      </c>
      <c r="G312" s="8">
        <v>14.249972805000001</v>
      </c>
      <c r="H312" s="11">
        <v>13.869047619</v>
      </c>
      <c r="I312" s="60">
        <v>10.529883629</v>
      </c>
    </row>
    <row r="313" spans="1:9" ht="15" customHeight="1">
      <c r="A313" s="8" t="s">
        <v>343</v>
      </c>
      <c r="B313" s="8" t="s">
        <v>343</v>
      </c>
      <c r="C313" s="8" t="s">
        <v>853</v>
      </c>
      <c r="D313" s="8" t="s">
        <v>569</v>
      </c>
      <c r="E313" s="8">
        <v>3.96097177</v>
      </c>
      <c r="F313" s="8">
        <v>7.1190559206000001</v>
      </c>
      <c r="G313" s="8">
        <v>11.233613084</v>
      </c>
      <c r="H313" s="11">
        <v>4.8132052214999996</v>
      </c>
      <c r="I313" s="60">
        <v>30.189243368</v>
      </c>
    </row>
    <row r="314" spans="1:9" ht="15" customHeight="1">
      <c r="A314" s="8" t="s">
        <v>344</v>
      </c>
      <c r="B314" s="8" t="s">
        <v>344</v>
      </c>
      <c r="C314" s="8" t="s">
        <v>854</v>
      </c>
      <c r="D314" s="8" t="s">
        <v>569</v>
      </c>
      <c r="E314" s="8" t="s">
        <v>570</v>
      </c>
      <c r="F314" s="8" t="s">
        <v>570</v>
      </c>
      <c r="G314" s="8" t="s">
        <v>570</v>
      </c>
      <c r="H314" s="11" t="s">
        <v>570</v>
      </c>
      <c r="I314" s="60" t="s">
        <v>570</v>
      </c>
    </row>
    <row r="315" spans="1:9" ht="15" customHeight="1">
      <c r="A315" s="8" t="s">
        <v>345</v>
      </c>
      <c r="B315" s="8" t="s">
        <v>345</v>
      </c>
      <c r="C315" s="8" t="s">
        <v>854</v>
      </c>
      <c r="D315" s="8" t="s">
        <v>569</v>
      </c>
      <c r="E315" s="8" t="s">
        <v>570</v>
      </c>
      <c r="F315" s="8" t="s">
        <v>570</v>
      </c>
      <c r="G315" s="8" t="s">
        <v>570</v>
      </c>
      <c r="H315" s="11" t="s">
        <v>570</v>
      </c>
      <c r="I315" s="60" t="s">
        <v>570</v>
      </c>
    </row>
    <row r="316" spans="1:9" ht="15" customHeight="1">
      <c r="A316" s="8" t="s">
        <v>346</v>
      </c>
      <c r="B316" s="8" t="s">
        <v>346</v>
      </c>
      <c r="C316" s="8" t="s">
        <v>855</v>
      </c>
      <c r="D316" s="8" t="s">
        <v>577</v>
      </c>
      <c r="E316" s="8" t="s">
        <v>570</v>
      </c>
      <c r="F316" s="8" t="s">
        <v>570</v>
      </c>
      <c r="G316" s="8" t="s">
        <v>570</v>
      </c>
      <c r="H316" s="11" t="s">
        <v>570</v>
      </c>
      <c r="I316" s="60" t="s">
        <v>570</v>
      </c>
    </row>
    <row r="317" spans="1:9" ht="15" customHeight="1">
      <c r="A317" s="8" t="s">
        <v>347</v>
      </c>
      <c r="B317" s="8" t="s">
        <v>347</v>
      </c>
      <c r="C317" s="8" t="s">
        <v>855</v>
      </c>
      <c r="D317" s="8" t="s">
        <v>577</v>
      </c>
      <c r="E317" s="8" t="s">
        <v>570</v>
      </c>
      <c r="F317" s="8" t="s">
        <v>570</v>
      </c>
      <c r="G317" s="8" t="s">
        <v>570</v>
      </c>
      <c r="H317" s="11" t="s">
        <v>570</v>
      </c>
      <c r="I317" s="60" t="s">
        <v>570</v>
      </c>
    </row>
    <row r="318" spans="1:9" ht="15" customHeight="1">
      <c r="A318" s="8" t="s">
        <v>348</v>
      </c>
      <c r="B318" s="8" t="s">
        <v>348</v>
      </c>
      <c r="C318" s="8" t="s">
        <v>856</v>
      </c>
      <c r="D318" s="8" t="s">
        <v>618</v>
      </c>
      <c r="E318" s="8" t="s">
        <v>570</v>
      </c>
      <c r="F318" s="8" t="s">
        <v>570</v>
      </c>
      <c r="G318" s="8" t="s">
        <v>570</v>
      </c>
      <c r="H318" s="11" t="s">
        <v>570</v>
      </c>
      <c r="I318" s="60">
        <v>12.58112798</v>
      </c>
    </row>
    <row r="319" spans="1:9" ht="15" customHeight="1">
      <c r="A319" s="8" t="s">
        <v>349</v>
      </c>
      <c r="B319" s="8" t="s">
        <v>349</v>
      </c>
      <c r="C319" s="8" t="s">
        <v>857</v>
      </c>
      <c r="D319" s="8" t="s">
        <v>577</v>
      </c>
      <c r="E319" s="8" t="s">
        <v>570</v>
      </c>
      <c r="F319" s="8" t="s">
        <v>570</v>
      </c>
      <c r="G319" s="8" t="s">
        <v>570</v>
      </c>
      <c r="H319" s="11" t="s">
        <v>570</v>
      </c>
      <c r="I319" s="60">
        <v>0.26299755513</v>
      </c>
    </row>
    <row r="320" spans="1:9" ht="15" customHeight="1">
      <c r="A320" s="8" t="s">
        <v>350</v>
      </c>
      <c r="B320" s="8" t="s">
        <v>350</v>
      </c>
      <c r="C320" s="8" t="s">
        <v>858</v>
      </c>
      <c r="D320" s="8" t="s">
        <v>577</v>
      </c>
      <c r="E320" s="8" t="s">
        <v>570</v>
      </c>
      <c r="F320" s="8" t="s">
        <v>570</v>
      </c>
      <c r="G320" s="8" t="s">
        <v>570</v>
      </c>
      <c r="H320" s="11">
        <v>0</v>
      </c>
      <c r="I320" s="60">
        <v>1.1603773584999999</v>
      </c>
    </row>
    <row r="321" spans="1:9" ht="15" customHeight="1">
      <c r="A321" s="8" t="s">
        <v>351</v>
      </c>
      <c r="B321" s="8" t="s">
        <v>351</v>
      </c>
      <c r="C321" s="8" t="s">
        <v>859</v>
      </c>
      <c r="D321" s="8" t="s">
        <v>577</v>
      </c>
      <c r="E321" s="8" t="s">
        <v>570</v>
      </c>
      <c r="F321" s="8" t="s">
        <v>570</v>
      </c>
      <c r="G321" s="8" t="s">
        <v>570</v>
      </c>
      <c r="H321" s="11" t="s">
        <v>570</v>
      </c>
      <c r="I321" s="60" t="s">
        <v>570</v>
      </c>
    </row>
    <row r="322" spans="1:9" ht="15" customHeight="1">
      <c r="A322" s="8" t="s">
        <v>352</v>
      </c>
      <c r="B322" s="8" t="s">
        <v>352</v>
      </c>
      <c r="C322" s="8" t="s">
        <v>860</v>
      </c>
      <c r="D322" s="8" t="s">
        <v>569</v>
      </c>
      <c r="E322" s="8">
        <v>9.9869671474999997</v>
      </c>
      <c r="F322" s="8">
        <v>10.797213621999999</v>
      </c>
      <c r="G322" s="8">
        <v>15.558537234999999</v>
      </c>
      <c r="H322" s="11">
        <v>13.621705771</v>
      </c>
      <c r="I322" s="60">
        <v>12.348290836</v>
      </c>
    </row>
    <row r="323" spans="1:9" ht="15" customHeight="1">
      <c r="A323" s="8" t="s">
        <v>353</v>
      </c>
      <c r="B323" s="8" t="s">
        <v>353</v>
      </c>
      <c r="C323" s="8" t="s">
        <v>861</v>
      </c>
      <c r="D323" s="8" t="s">
        <v>13</v>
      </c>
      <c r="E323" s="8" t="s">
        <v>570</v>
      </c>
      <c r="F323" s="8">
        <v>6.2742282843000003</v>
      </c>
      <c r="G323" s="8">
        <v>8.5025817555999996</v>
      </c>
      <c r="H323" s="11">
        <v>9.6381160211000001</v>
      </c>
      <c r="I323" s="60">
        <v>9.3188749576000003</v>
      </c>
    </row>
    <row r="324" spans="1:9" ht="15" customHeight="1">
      <c r="A324" s="8" t="s">
        <v>354</v>
      </c>
      <c r="B324" s="8" t="s">
        <v>354</v>
      </c>
      <c r="C324" s="8" t="s">
        <v>862</v>
      </c>
      <c r="D324" s="8" t="s">
        <v>10</v>
      </c>
      <c r="E324" s="8">
        <v>2.1995671105999999</v>
      </c>
      <c r="F324" s="8">
        <v>3.8724570269999998</v>
      </c>
      <c r="G324" s="8">
        <v>8.6980205032000004</v>
      </c>
      <c r="H324" s="11">
        <v>9.5732430294000004</v>
      </c>
      <c r="I324" s="60">
        <v>26.308756090999999</v>
      </c>
    </row>
    <row r="325" spans="1:9" ht="15" customHeight="1">
      <c r="A325" s="8" t="s">
        <v>355</v>
      </c>
      <c r="B325" s="8" t="s">
        <v>355</v>
      </c>
      <c r="C325" s="8" t="s">
        <v>863</v>
      </c>
      <c r="D325" s="8" t="s">
        <v>577</v>
      </c>
      <c r="E325" s="8">
        <v>1.4540492377000001</v>
      </c>
      <c r="F325" s="8">
        <v>3.6986283784</v>
      </c>
      <c r="G325" s="8">
        <v>0.68165882352999996</v>
      </c>
      <c r="H325" s="11">
        <v>7.7682330317000003</v>
      </c>
      <c r="I325" s="60">
        <v>14.840686666</v>
      </c>
    </row>
    <row r="326" spans="1:9" ht="15" customHeight="1">
      <c r="A326" s="8" t="s">
        <v>356</v>
      </c>
      <c r="B326" s="8" t="s">
        <v>356</v>
      </c>
      <c r="C326" s="8" t="s">
        <v>864</v>
      </c>
      <c r="D326" s="8" t="s">
        <v>18</v>
      </c>
      <c r="E326" s="8">
        <v>4.1822323462000002</v>
      </c>
      <c r="F326" s="8">
        <v>0</v>
      </c>
      <c r="G326" s="8">
        <v>0</v>
      </c>
      <c r="H326" s="11">
        <v>0</v>
      </c>
      <c r="I326" s="60">
        <v>0</v>
      </c>
    </row>
    <row r="327" spans="1:9" ht="15" customHeight="1">
      <c r="A327" s="8" t="s">
        <v>357</v>
      </c>
      <c r="B327" s="8" t="s">
        <v>357</v>
      </c>
      <c r="C327" s="8" t="s">
        <v>864</v>
      </c>
      <c r="D327" s="8" t="s">
        <v>18</v>
      </c>
      <c r="E327" s="8" t="s">
        <v>570</v>
      </c>
      <c r="F327" s="8" t="s">
        <v>570</v>
      </c>
      <c r="G327" s="8" t="s">
        <v>570</v>
      </c>
      <c r="H327" s="11" t="s">
        <v>570</v>
      </c>
      <c r="I327" s="60" t="s">
        <v>570</v>
      </c>
    </row>
    <row r="328" spans="1:9" ht="15" customHeight="1">
      <c r="A328" s="8" t="s">
        <v>358</v>
      </c>
      <c r="B328" s="8" t="s">
        <v>358</v>
      </c>
      <c r="C328" s="8" t="s">
        <v>865</v>
      </c>
      <c r="D328" s="8" t="s">
        <v>569</v>
      </c>
      <c r="E328" s="8" t="s">
        <v>570</v>
      </c>
      <c r="F328" s="8" t="s">
        <v>570</v>
      </c>
      <c r="G328" s="8" t="s">
        <v>570</v>
      </c>
      <c r="H328" s="11" t="s">
        <v>570</v>
      </c>
      <c r="I328" s="60" t="s">
        <v>570</v>
      </c>
    </row>
    <row r="329" spans="1:9" ht="15" customHeight="1">
      <c r="A329" s="8" t="s">
        <v>359</v>
      </c>
      <c r="B329" s="8" t="s">
        <v>359</v>
      </c>
      <c r="C329" s="8" t="s">
        <v>866</v>
      </c>
      <c r="D329" s="8" t="s">
        <v>18</v>
      </c>
      <c r="E329" s="8" t="s">
        <v>570</v>
      </c>
      <c r="F329" s="8">
        <v>6.6310807906000004</v>
      </c>
      <c r="G329" s="8">
        <v>7.1473951715000004</v>
      </c>
      <c r="H329" s="11">
        <v>8.2850397080999993</v>
      </c>
      <c r="I329" s="60">
        <v>7.4139108379999996</v>
      </c>
    </row>
    <row r="330" spans="1:9" ht="15" customHeight="1">
      <c r="A330" s="8" t="s">
        <v>360</v>
      </c>
      <c r="B330" s="8" t="s">
        <v>360</v>
      </c>
      <c r="C330" s="8" t="s">
        <v>867</v>
      </c>
      <c r="D330" s="8" t="s">
        <v>584</v>
      </c>
      <c r="E330" s="8">
        <v>2.5808102569</v>
      </c>
      <c r="F330" s="8">
        <v>5.3502506178999996</v>
      </c>
      <c r="G330" s="8">
        <v>9.6383107699000004</v>
      </c>
      <c r="H330" s="11">
        <v>12.009291521</v>
      </c>
      <c r="I330" s="60">
        <v>10.522954091000001</v>
      </c>
    </row>
    <row r="331" spans="1:9" ht="15" customHeight="1">
      <c r="A331" s="8" t="s">
        <v>361</v>
      </c>
      <c r="B331" s="8" t="s">
        <v>361</v>
      </c>
      <c r="C331" s="8" t="s">
        <v>868</v>
      </c>
      <c r="D331" s="8" t="s">
        <v>618</v>
      </c>
      <c r="E331" s="8">
        <v>0</v>
      </c>
      <c r="F331" s="8">
        <v>9.0648573754000008</v>
      </c>
      <c r="G331" s="8">
        <v>0</v>
      </c>
      <c r="H331" s="11">
        <v>0</v>
      </c>
      <c r="I331" s="60">
        <v>0</v>
      </c>
    </row>
    <row r="332" spans="1:9" ht="15" customHeight="1">
      <c r="A332" s="8" t="s">
        <v>362</v>
      </c>
      <c r="B332" s="8" t="s">
        <v>362</v>
      </c>
      <c r="C332" s="8" t="s">
        <v>869</v>
      </c>
      <c r="D332" s="8" t="s">
        <v>825</v>
      </c>
      <c r="E332" s="8">
        <v>6.3059640745000003</v>
      </c>
      <c r="F332" s="8">
        <v>8.1222593102000005</v>
      </c>
      <c r="G332" s="8">
        <v>11.004559030999999</v>
      </c>
      <c r="H332" s="11">
        <v>13.749570594</v>
      </c>
      <c r="I332" s="60">
        <v>15.588336192</v>
      </c>
    </row>
    <row r="333" spans="1:9" ht="15" customHeight="1">
      <c r="A333" s="8" t="s">
        <v>363</v>
      </c>
      <c r="B333" s="8" t="s">
        <v>363</v>
      </c>
      <c r="C333" s="8" t="s">
        <v>870</v>
      </c>
      <c r="D333" s="8" t="s">
        <v>569</v>
      </c>
      <c r="E333" s="8">
        <v>7.4249041804000004</v>
      </c>
      <c r="F333" s="8">
        <v>7.7726532827000003</v>
      </c>
      <c r="G333" s="8">
        <v>10.449080622</v>
      </c>
      <c r="H333" s="11">
        <v>11.515729265999999</v>
      </c>
      <c r="I333" s="60">
        <v>10.085978836000001</v>
      </c>
    </row>
    <row r="334" spans="1:9" ht="15" customHeight="1">
      <c r="A334" s="8" t="s">
        <v>364</v>
      </c>
      <c r="B334" s="8" t="s">
        <v>364</v>
      </c>
      <c r="C334" s="8" t="s">
        <v>871</v>
      </c>
      <c r="D334" s="8" t="s">
        <v>569</v>
      </c>
      <c r="E334" s="8">
        <v>4.6728944127999998</v>
      </c>
      <c r="F334" s="8">
        <v>10.850888548</v>
      </c>
      <c r="G334" s="8">
        <v>17.120530428999999</v>
      </c>
      <c r="H334" s="11">
        <v>14.864069670999999</v>
      </c>
      <c r="I334" s="60">
        <v>12.114537444</v>
      </c>
    </row>
    <row r="335" spans="1:9" ht="15" customHeight="1">
      <c r="A335" s="8" t="s">
        <v>365</v>
      </c>
      <c r="B335" s="8" t="s">
        <v>365</v>
      </c>
      <c r="C335" s="8" t="s">
        <v>872</v>
      </c>
      <c r="D335" s="8" t="s">
        <v>569</v>
      </c>
      <c r="E335" s="8" t="s">
        <v>570</v>
      </c>
      <c r="F335" s="8" t="s">
        <v>570</v>
      </c>
      <c r="G335" s="8">
        <v>16.576684663000002</v>
      </c>
      <c r="H335" s="11">
        <v>14.716626656000001</v>
      </c>
      <c r="I335" s="60">
        <v>13.219453812999999</v>
      </c>
    </row>
    <row r="336" spans="1:9" ht="15" customHeight="1">
      <c r="A336" s="8" t="s">
        <v>366</v>
      </c>
      <c r="B336" s="8" t="s">
        <v>366</v>
      </c>
      <c r="C336" s="8" t="s">
        <v>873</v>
      </c>
      <c r="D336" s="8" t="s">
        <v>569</v>
      </c>
      <c r="E336" s="8" t="s">
        <v>570</v>
      </c>
      <c r="F336" s="8">
        <v>0</v>
      </c>
      <c r="G336" s="8">
        <v>0.32930845224999999</v>
      </c>
      <c r="H336" s="11">
        <v>6.0051120661999997</v>
      </c>
      <c r="I336" s="60">
        <v>3.3563176720999999</v>
      </c>
    </row>
    <row r="337" spans="1:9" ht="15" customHeight="1">
      <c r="A337" s="8" t="s">
        <v>367</v>
      </c>
      <c r="B337" s="8" t="s">
        <v>367</v>
      </c>
      <c r="C337" s="8" t="s">
        <v>874</v>
      </c>
      <c r="D337" s="8" t="s">
        <v>13</v>
      </c>
      <c r="E337" s="8" t="s">
        <v>570</v>
      </c>
      <c r="F337" s="8" t="s">
        <v>570</v>
      </c>
      <c r="G337" s="8">
        <v>11.274236479000001</v>
      </c>
      <c r="H337" s="11">
        <v>11.376433785</v>
      </c>
      <c r="I337" s="60">
        <v>10.34449107</v>
      </c>
    </row>
    <row r="338" spans="1:9" ht="15" customHeight="1">
      <c r="A338" s="8" t="s">
        <v>368</v>
      </c>
      <c r="B338" s="8" t="s">
        <v>368</v>
      </c>
      <c r="C338" s="8" t="s">
        <v>875</v>
      </c>
      <c r="D338" s="8" t="s">
        <v>577</v>
      </c>
      <c r="E338" s="8">
        <v>7.3140794223999999</v>
      </c>
      <c r="F338" s="8">
        <v>8.9497380322000009</v>
      </c>
      <c r="G338" s="8">
        <v>15.587903786</v>
      </c>
      <c r="H338" s="11">
        <v>10.628703942</v>
      </c>
      <c r="I338" s="60">
        <v>17.060358891</v>
      </c>
    </row>
    <row r="339" spans="1:9" ht="15" customHeight="1">
      <c r="A339" s="8" t="s">
        <v>369</v>
      </c>
      <c r="B339" s="8" t="s">
        <v>369</v>
      </c>
      <c r="C339" s="8" t="s">
        <v>876</v>
      </c>
      <c r="D339" s="8" t="s">
        <v>577</v>
      </c>
      <c r="E339" s="8">
        <v>21.514848427</v>
      </c>
      <c r="F339" s="8">
        <v>1.2256782819000001</v>
      </c>
      <c r="G339" s="8">
        <v>10.61574074</v>
      </c>
      <c r="H339" s="11">
        <v>10.337552742</v>
      </c>
      <c r="I339" s="60">
        <v>10.89378559</v>
      </c>
    </row>
    <row r="340" spans="1:9" ht="15" customHeight="1">
      <c r="A340" s="8" t="s">
        <v>370</v>
      </c>
      <c r="B340" s="8" t="s">
        <v>370</v>
      </c>
      <c r="C340" s="8" t="s">
        <v>877</v>
      </c>
      <c r="D340" s="8" t="s">
        <v>569</v>
      </c>
      <c r="E340" s="8">
        <v>6.0730115869999999</v>
      </c>
      <c r="F340" s="8">
        <v>7.6327533264999996</v>
      </c>
      <c r="G340" s="8">
        <v>9.3275089887</v>
      </c>
      <c r="H340" s="11">
        <v>10.520197616999999</v>
      </c>
      <c r="I340" s="60">
        <v>9.2360515021000005</v>
      </c>
    </row>
    <row r="341" spans="1:9" ht="15" customHeight="1">
      <c r="A341" s="8" t="s">
        <v>371</v>
      </c>
      <c r="B341" s="8" t="s">
        <v>371</v>
      </c>
      <c r="C341" s="8" t="s">
        <v>878</v>
      </c>
      <c r="D341" s="8" t="s">
        <v>584</v>
      </c>
      <c r="E341" s="8" t="s">
        <v>570</v>
      </c>
      <c r="F341" s="8" t="s">
        <v>570</v>
      </c>
      <c r="G341" s="8" t="s">
        <v>570</v>
      </c>
      <c r="H341" s="11" t="s">
        <v>570</v>
      </c>
      <c r="I341" s="60" t="s">
        <v>570</v>
      </c>
    </row>
    <row r="342" spans="1:9" ht="15" customHeight="1">
      <c r="A342" s="8" t="s">
        <v>372</v>
      </c>
      <c r="B342" s="8" t="s">
        <v>372</v>
      </c>
      <c r="C342" s="8" t="s">
        <v>879</v>
      </c>
      <c r="D342" s="8" t="s">
        <v>577</v>
      </c>
      <c r="E342" s="8" t="s">
        <v>570</v>
      </c>
      <c r="F342" s="8">
        <v>7.6256880734000001</v>
      </c>
      <c r="G342" s="8">
        <v>8.1781543866999993</v>
      </c>
      <c r="H342" s="11">
        <v>9.4404761905000001</v>
      </c>
      <c r="I342" s="60">
        <v>9.4954810662</v>
      </c>
    </row>
    <row r="343" spans="1:9" ht="15" customHeight="1">
      <c r="A343" s="8" t="s">
        <v>373</v>
      </c>
      <c r="B343" s="8" t="s">
        <v>373</v>
      </c>
      <c r="C343" s="8" t="s">
        <v>880</v>
      </c>
      <c r="D343" s="8" t="s">
        <v>584</v>
      </c>
      <c r="E343" s="8" t="s">
        <v>570</v>
      </c>
      <c r="F343" s="8" t="s">
        <v>570</v>
      </c>
      <c r="G343" s="8" t="s">
        <v>570</v>
      </c>
      <c r="H343" s="11" t="s">
        <v>570</v>
      </c>
      <c r="I343" s="60" t="s">
        <v>570</v>
      </c>
    </row>
    <row r="344" spans="1:9" ht="15" customHeight="1">
      <c r="A344" s="8" t="s">
        <v>374</v>
      </c>
      <c r="B344" s="8" t="s">
        <v>374</v>
      </c>
      <c r="C344" s="8" t="s">
        <v>881</v>
      </c>
      <c r="D344" s="8" t="s">
        <v>18</v>
      </c>
      <c r="E344" s="8">
        <v>5.9222337124999997</v>
      </c>
      <c r="F344" s="8">
        <v>5.5578947368999998</v>
      </c>
      <c r="G344" s="8">
        <v>6.4998084536</v>
      </c>
      <c r="H344" s="11">
        <v>6.3149637183999996</v>
      </c>
      <c r="I344" s="60">
        <v>10.930656934</v>
      </c>
    </row>
    <row r="345" spans="1:9" ht="15" customHeight="1">
      <c r="A345" s="8" t="s">
        <v>375</v>
      </c>
      <c r="B345" s="8" t="s">
        <v>375</v>
      </c>
      <c r="C345" s="8" t="s">
        <v>882</v>
      </c>
      <c r="D345" s="8" t="s">
        <v>569</v>
      </c>
      <c r="E345" s="8">
        <v>5.9113221421000004</v>
      </c>
      <c r="F345" s="8">
        <v>9.7854698149000008</v>
      </c>
      <c r="G345" s="8">
        <v>12.466902476</v>
      </c>
      <c r="H345" s="11">
        <v>11.759696224000001</v>
      </c>
      <c r="I345" s="60">
        <v>11.140901952</v>
      </c>
    </row>
    <row r="346" spans="1:9" ht="15" customHeight="1">
      <c r="A346" s="8" t="s">
        <v>376</v>
      </c>
      <c r="B346" s="8" t="s">
        <v>376</v>
      </c>
      <c r="C346" s="8" t="s">
        <v>883</v>
      </c>
      <c r="D346" s="8" t="s">
        <v>577</v>
      </c>
      <c r="E346" s="8" t="s">
        <v>570</v>
      </c>
      <c r="F346" s="8">
        <v>5.125</v>
      </c>
      <c r="G346" s="8">
        <v>8.2533292040999999</v>
      </c>
      <c r="H346" s="11">
        <v>7.6779376051000003</v>
      </c>
      <c r="I346" s="60">
        <v>1.5693779904</v>
      </c>
    </row>
    <row r="347" spans="1:9" ht="15" customHeight="1">
      <c r="A347" s="8" t="s">
        <v>377</v>
      </c>
      <c r="B347" s="8" t="s">
        <v>377</v>
      </c>
      <c r="C347" s="8" t="s">
        <v>884</v>
      </c>
      <c r="D347" s="8" t="s">
        <v>584</v>
      </c>
      <c r="E347" s="8" t="s">
        <v>570</v>
      </c>
      <c r="F347" s="8" t="s">
        <v>570</v>
      </c>
      <c r="G347" s="8" t="s">
        <v>570</v>
      </c>
      <c r="H347" s="11">
        <v>15.222772277000001</v>
      </c>
      <c r="I347" s="60">
        <v>11.940298507</v>
      </c>
    </row>
    <row r="348" spans="1:9" ht="15" customHeight="1">
      <c r="A348" s="8" t="s">
        <v>378</v>
      </c>
      <c r="B348" s="8" t="s">
        <v>378</v>
      </c>
      <c r="C348" s="8" t="s">
        <v>885</v>
      </c>
      <c r="D348" s="8" t="s">
        <v>569</v>
      </c>
      <c r="E348" s="8">
        <v>6.4899598394</v>
      </c>
      <c r="F348" s="8">
        <v>9.7850876880000008</v>
      </c>
      <c r="G348" s="8">
        <v>13.76708084</v>
      </c>
      <c r="H348" s="11">
        <v>14.282809799000001</v>
      </c>
      <c r="I348" s="60">
        <v>11.689223057</v>
      </c>
    </row>
    <row r="349" spans="1:9" ht="15" customHeight="1">
      <c r="A349" s="8" t="s">
        <v>379</v>
      </c>
      <c r="B349" s="8" t="s">
        <v>379</v>
      </c>
      <c r="C349" s="8" t="s">
        <v>886</v>
      </c>
      <c r="D349" s="8" t="s">
        <v>577</v>
      </c>
      <c r="E349" s="8" t="s">
        <v>570</v>
      </c>
      <c r="F349" s="8" t="s">
        <v>570</v>
      </c>
      <c r="G349" s="8" t="s">
        <v>570</v>
      </c>
      <c r="H349" s="11" t="s">
        <v>570</v>
      </c>
      <c r="I349" s="60">
        <v>0</v>
      </c>
    </row>
    <row r="350" spans="1:9" ht="15" customHeight="1">
      <c r="A350" s="8" t="s">
        <v>380</v>
      </c>
      <c r="B350" s="8" t="s">
        <v>380</v>
      </c>
      <c r="C350" s="8" t="s">
        <v>887</v>
      </c>
      <c r="D350" s="8" t="s">
        <v>584</v>
      </c>
      <c r="E350" s="8">
        <v>6.5099349602999999</v>
      </c>
      <c r="F350" s="8">
        <v>9.4062366510000004</v>
      </c>
      <c r="G350" s="8">
        <v>11.655837762999999</v>
      </c>
      <c r="H350" s="11">
        <v>12.967635765000001</v>
      </c>
      <c r="I350" s="60">
        <v>10.572139303</v>
      </c>
    </row>
    <row r="351" spans="1:9" ht="15" customHeight="1">
      <c r="A351" s="8" t="s">
        <v>381</v>
      </c>
      <c r="B351" s="8" t="s">
        <v>381</v>
      </c>
      <c r="C351" s="8" t="s">
        <v>888</v>
      </c>
      <c r="D351" s="8" t="s">
        <v>569</v>
      </c>
      <c r="E351" s="8">
        <v>4.547335855</v>
      </c>
      <c r="F351" s="8">
        <v>2.1472182120999999</v>
      </c>
      <c r="G351" s="8">
        <v>3.3237385994999999</v>
      </c>
      <c r="H351" s="11">
        <v>1.9422074845999999</v>
      </c>
      <c r="I351" s="60">
        <v>28.613920285999999</v>
      </c>
    </row>
    <row r="352" spans="1:9" ht="15" customHeight="1">
      <c r="A352" s="8" t="s">
        <v>382</v>
      </c>
      <c r="B352" s="8" t="s">
        <v>382</v>
      </c>
      <c r="C352" s="8" t="s">
        <v>889</v>
      </c>
      <c r="D352" s="8" t="s">
        <v>577</v>
      </c>
      <c r="E352" s="8">
        <v>0</v>
      </c>
      <c r="F352" s="8">
        <v>0</v>
      </c>
      <c r="G352" s="8">
        <v>0</v>
      </c>
      <c r="H352" s="11">
        <v>0</v>
      </c>
      <c r="I352" s="60">
        <v>0</v>
      </c>
    </row>
    <row r="353" spans="1:9" ht="15" customHeight="1">
      <c r="A353" s="8" t="s">
        <v>383</v>
      </c>
      <c r="B353" s="8" t="s">
        <v>383</v>
      </c>
      <c r="C353" s="8" t="s">
        <v>890</v>
      </c>
      <c r="D353" s="8" t="s">
        <v>569</v>
      </c>
      <c r="E353" s="8" t="s">
        <v>570</v>
      </c>
      <c r="F353" s="8">
        <v>5.0754866905</v>
      </c>
      <c r="G353" s="8">
        <v>2.5561269212000002</v>
      </c>
      <c r="H353" s="11">
        <v>1.3224641194</v>
      </c>
      <c r="I353" s="60">
        <v>21.024505888</v>
      </c>
    </row>
    <row r="354" spans="1:9" ht="15" customHeight="1">
      <c r="A354" s="8" t="s">
        <v>384</v>
      </c>
      <c r="B354" s="8" t="s">
        <v>384</v>
      </c>
      <c r="C354" s="8" t="s">
        <v>891</v>
      </c>
      <c r="D354" s="8" t="s">
        <v>18</v>
      </c>
      <c r="E354" s="8">
        <v>3.8294877968000001</v>
      </c>
      <c r="F354" s="8">
        <v>6.0770156438000003</v>
      </c>
      <c r="G354" s="8">
        <v>5.7338129495999999</v>
      </c>
      <c r="H354" s="11">
        <v>7.1361132965999996</v>
      </c>
      <c r="I354" s="60">
        <v>7.1739130434999998</v>
      </c>
    </row>
    <row r="355" spans="1:9" ht="15" customHeight="1">
      <c r="A355" s="8" t="s">
        <v>385</v>
      </c>
      <c r="B355" s="8" t="s">
        <v>385</v>
      </c>
      <c r="C355" s="8" t="s">
        <v>892</v>
      </c>
      <c r="D355" s="8" t="s">
        <v>13</v>
      </c>
      <c r="E355" s="8" t="s">
        <v>570</v>
      </c>
      <c r="F355" s="8" t="s">
        <v>570</v>
      </c>
      <c r="G355" s="8" t="s">
        <v>570</v>
      </c>
      <c r="H355" s="11" t="s">
        <v>570</v>
      </c>
      <c r="I355" s="60" t="s">
        <v>570</v>
      </c>
    </row>
    <row r="356" spans="1:9" ht="15" customHeight="1">
      <c r="A356" s="8" t="s">
        <v>386</v>
      </c>
      <c r="B356" s="8" t="s">
        <v>386</v>
      </c>
      <c r="C356" s="8" t="s">
        <v>893</v>
      </c>
      <c r="D356" s="8" t="s">
        <v>569</v>
      </c>
      <c r="E356" s="8" t="s">
        <v>570</v>
      </c>
      <c r="F356" s="8" t="s">
        <v>570</v>
      </c>
      <c r="G356" s="8" t="s">
        <v>570</v>
      </c>
      <c r="H356" s="11" t="s">
        <v>570</v>
      </c>
      <c r="I356" s="60" t="s">
        <v>570</v>
      </c>
    </row>
    <row r="357" spans="1:9" ht="15" customHeight="1">
      <c r="A357" s="8" t="s">
        <v>387</v>
      </c>
      <c r="B357" s="8" t="s">
        <v>387</v>
      </c>
      <c r="C357" s="8" t="s">
        <v>894</v>
      </c>
      <c r="D357" s="8" t="s">
        <v>577</v>
      </c>
      <c r="E357" s="8" t="s">
        <v>570</v>
      </c>
      <c r="F357" s="8" t="s">
        <v>570</v>
      </c>
      <c r="G357" s="8" t="s">
        <v>570</v>
      </c>
      <c r="H357" s="11" t="s">
        <v>570</v>
      </c>
      <c r="I357" s="60" t="s">
        <v>570</v>
      </c>
    </row>
    <row r="358" spans="1:9" ht="15" customHeight="1">
      <c r="A358" s="8" t="s">
        <v>388</v>
      </c>
      <c r="B358" s="8" t="s">
        <v>388</v>
      </c>
      <c r="C358" s="8" t="s">
        <v>895</v>
      </c>
      <c r="D358" s="8" t="s">
        <v>569</v>
      </c>
      <c r="E358" s="8">
        <v>10.351666666</v>
      </c>
      <c r="F358" s="8">
        <v>12.714748201000001</v>
      </c>
      <c r="G358" s="8">
        <v>13.043208641</v>
      </c>
      <c r="H358" s="11">
        <v>12.344041923000001</v>
      </c>
      <c r="I358" s="60">
        <v>12.064391353</v>
      </c>
    </row>
    <row r="359" spans="1:9" ht="15" customHeight="1">
      <c r="A359" s="8" t="s">
        <v>389</v>
      </c>
      <c r="B359" s="8" t="s">
        <v>389</v>
      </c>
      <c r="C359" s="8" t="s">
        <v>896</v>
      </c>
      <c r="D359" s="8" t="s">
        <v>577</v>
      </c>
      <c r="E359" s="8">
        <v>7.8375740384999997</v>
      </c>
      <c r="F359" s="8">
        <v>7.3278806583999998</v>
      </c>
      <c r="G359" s="8">
        <v>8.2746565092999997</v>
      </c>
      <c r="H359" s="11">
        <v>10.135646686999999</v>
      </c>
      <c r="I359" s="60">
        <v>9.4097602018999993</v>
      </c>
    </row>
    <row r="360" spans="1:9" ht="15" customHeight="1">
      <c r="A360" s="8" t="s">
        <v>390</v>
      </c>
      <c r="B360" s="8" t="s">
        <v>390</v>
      </c>
      <c r="C360" s="8" t="s">
        <v>897</v>
      </c>
      <c r="D360" s="8" t="s">
        <v>569</v>
      </c>
      <c r="E360" s="8" t="s">
        <v>570</v>
      </c>
      <c r="F360" s="8" t="s">
        <v>570</v>
      </c>
      <c r="G360" s="8">
        <v>11.323142343000001</v>
      </c>
      <c r="H360" s="11">
        <v>9.918350684</v>
      </c>
      <c r="I360" s="60">
        <v>6.4954236787999999</v>
      </c>
    </row>
    <row r="361" spans="1:9" ht="15" customHeight="1">
      <c r="A361" s="8" t="s">
        <v>391</v>
      </c>
      <c r="B361" s="8" t="s">
        <v>391</v>
      </c>
      <c r="C361" s="8" t="s">
        <v>898</v>
      </c>
      <c r="D361" s="8" t="s">
        <v>569</v>
      </c>
      <c r="E361" s="8">
        <v>6.4443965922000004</v>
      </c>
      <c r="F361" s="8">
        <v>7.9449877276</v>
      </c>
      <c r="G361" s="8">
        <v>7.9604632950000003</v>
      </c>
      <c r="H361" s="11">
        <v>3.6914745611000002</v>
      </c>
      <c r="I361" s="60" t="s">
        <v>570</v>
      </c>
    </row>
    <row r="362" spans="1:9" ht="15" customHeight="1">
      <c r="A362" s="8" t="s">
        <v>392</v>
      </c>
      <c r="B362" s="8" t="s">
        <v>392</v>
      </c>
      <c r="C362" s="8" t="s">
        <v>899</v>
      </c>
      <c r="D362" s="8" t="s">
        <v>577</v>
      </c>
      <c r="E362" s="8" t="s">
        <v>570</v>
      </c>
      <c r="F362" s="8">
        <v>8.0162727273000005</v>
      </c>
      <c r="G362" s="8">
        <v>11.865554713</v>
      </c>
      <c r="H362" s="11">
        <v>3.0124606325999999</v>
      </c>
      <c r="I362" s="60">
        <v>3.2464583333000001</v>
      </c>
    </row>
    <row r="363" spans="1:9" ht="15" customHeight="1">
      <c r="A363" s="8" t="s">
        <v>393</v>
      </c>
      <c r="B363" s="8" t="s">
        <v>393</v>
      </c>
      <c r="C363" s="8" t="s">
        <v>900</v>
      </c>
      <c r="D363" s="8" t="s">
        <v>584</v>
      </c>
      <c r="E363" s="8" t="s">
        <v>570</v>
      </c>
      <c r="F363" s="8" t="s">
        <v>570</v>
      </c>
      <c r="G363" s="8" t="s">
        <v>570</v>
      </c>
      <c r="H363" s="11" t="s">
        <v>570</v>
      </c>
      <c r="I363" s="60" t="s">
        <v>570</v>
      </c>
    </row>
    <row r="364" spans="1:9" ht="15" customHeight="1">
      <c r="A364" s="8" t="s">
        <v>394</v>
      </c>
      <c r="B364" s="8" t="s">
        <v>394</v>
      </c>
      <c r="C364" s="8" t="s">
        <v>900</v>
      </c>
      <c r="D364" s="8" t="s">
        <v>584</v>
      </c>
      <c r="E364" s="8" t="s">
        <v>570</v>
      </c>
      <c r="F364" s="8" t="s">
        <v>570</v>
      </c>
      <c r="G364" s="8" t="s">
        <v>570</v>
      </c>
      <c r="H364" s="11" t="s">
        <v>570</v>
      </c>
      <c r="I364" s="60" t="s">
        <v>570</v>
      </c>
    </row>
    <row r="365" spans="1:9" ht="15" customHeight="1">
      <c r="A365" s="8" t="s">
        <v>395</v>
      </c>
      <c r="B365" s="8" t="s">
        <v>395</v>
      </c>
      <c r="C365" s="8" t="s">
        <v>901</v>
      </c>
      <c r="D365" s="8" t="s">
        <v>618</v>
      </c>
      <c r="E365" s="8" t="s">
        <v>570</v>
      </c>
      <c r="F365" s="8" t="s">
        <v>570</v>
      </c>
      <c r="G365" s="8" t="s">
        <v>570</v>
      </c>
      <c r="H365" s="11" t="s">
        <v>570</v>
      </c>
      <c r="I365" s="60" t="s">
        <v>570</v>
      </c>
    </row>
    <row r="366" spans="1:9" ht="15" customHeight="1">
      <c r="A366" s="8" t="s">
        <v>396</v>
      </c>
      <c r="B366" s="8" t="s">
        <v>396</v>
      </c>
      <c r="C366" s="8" t="s">
        <v>902</v>
      </c>
      <c r="D366" s="8" t="s">
        <v>569</v>
      </c>
      <c r="E366" s="8" t="s">
        <v>570</v>
      </c>
      <c r="F366" s="8">
        <v>8.7801264885000005</v>
      </c>
      <c r="G366" s="8">
        <v>10.994482573000001</v>
      </c>
      <c r="H366" s="11">
        <v>12.411603405999999</v>
      </c>
      <c r="I366" s="60">
        <v>11.264487562999999</v>
      </c>
    </row>
    <row r="367" spans="1:9" ht="15" customHeight="1">
      <c r="A367" s="8" t="s">
        <v>397</v>
      </c>
      <c r="B367" s="8" t="s">
        <v>397</v>
      </c>
      <c r="C367" s="8" t="s">
        <v>903</v>
      </c>
      <c r="D367" s="8" t="s">
        <v>569</v>
      </c>
      <c r="E367" s="8" t="s">
        <v>570</v>
      </c>
      <c r="F367" s="8" t="s">
        <v>570</v>
      </c>
      <c r="G367" s="8" t="s">
        <v>570</v>
      </c>
      <c r="H367" s="11" t="s">
        <v>570</v>
      </c>
      <c r="I367" s="60">
        <v>12.870577698</v>
      </c>
    </row>
    <row r="368" spans="1:9" ht="15" customHeight="1">
      <c r="A368" s="8" t="s">
        <v>398</v>
      </c>
      <c r="B368" s="8" t="s">
        <v>398</v>
      </c>
      <c r="C368" s="8" t="s">
        <v>903</v>
      </c>
      <c r="D368" s="8" t="s">
        <v>569</v>
      </c>
      <c r="E368" s="8" t="s">
        <v>570</v>
      </c>
      <c r="F368" s="8" t="s">
        <v>570</v>
      </c>
      <c r="G368" s="8" t="s">
        <v>570</v>
      </c>
      <c r="H368" s="11" t="s">
        <v>570</v>
      </c>
      <c r="I368" s="60" t="s">
        <v>570</v>
      </c>
    </row>
    <row r="369" spans="1:9" ht="15" customHeight="1">
      <c r="A369" s="8" t="s">
        <v>399</v>
      </c>
      <c r="B369" s="8" t="s">
        <v>399</v>
      </c>
      <c r="C369" s="8" t="s">
        <v>904</v>
      </c>
      <c r="D369" s="8" t="s">
        <v>577</v>
      </c>
      <c r="E369" s="8">
        <v>0</v>
      </c>
      <c r="F369" s="8">
        <v>2.0430107526999999</v>
      </c>
      <c r="G369" s="8">
        <v>7.7805261974000004</v>
      </c>
      <c r="H369" s="11">
        <v>5.3574418216000002</v>
      </c>
      <c r="I369" s="60">
        <v>7.3800223214000003</v>
      </c>
    </row>
    <row r="370" spans="1:9" ht="15" customHeight="1">
      <c r="A370" s="8" t="s">
        <v>400</v>
      </c>
      <c r="B370" s="8" t="s">
        <v>400</v>
      </c>
      <c r="C370" s="8" t="s">
        <v>905</v>
      </c>
      <c r="D370" s="8" t="s">
        <v>569</v>
      </c>
      <c r="E370" s="8">
        <v>4.4910332111000004</v>
      </c>
      <c r="F370" s="8">
        <v>28.680226480000002</v>
      </c>
      <c r="G370" s="8">
        <v>6.0127724342000004</v>
      </c>
      <c r="H370" s="11">
        <v>7.9833546735000001</v>
      </c>
      <c r="I370" s="60">
        <v>7.9940993131000004</v>
      </c>
    </row>
    <row r="371" spans="1:9" ht="15" customHeight="1">
      <c r="A371" s="8" t="s">
        <v>401</v>
      </c>
      <c r="B371" s="8" t="s">
        <v>401</v>
      </c>
      <c r="C371" s="8" t="s">
        <v>906</v>
      </c>
      <c r="D371" s="8" t="s">
        <v>18</v>
      </c>
      <c r="E371" s="8">
        <v>5.2166224579999998</v>
      </c>
      <c r="F371" s="8">
        <v>6.5587734242</v>
      </c>
      <c r="G371" s="8">
        <v>9.0269859368999992</v>
      </c>
      <c r="H371" s="11">
        <v>10</v>
      </c>
      <c r="I371" s="60">
        <v>9.7696245733999998</v>
      </c>
    </row>
    <row r="372" spans="1:9" ht="15" customHeight="1">
      <c r="A372" s="8" t="s">
        <v>402</v>
      </c>
      <c r="B372" s="8" t="s">
        <v>402</v>
      </c>
      <c r="C372" s="8" t="s">
        <v>907</v>
      </c>
      <c r="D372" s="8" t="s">
        <v>577</v>
      </c>
      <c r="E372" s="8" t="s">
        <v>570</v>
      </c>
      <c r="F372" s="8" t="s">
        <v>570</v>
      </c>
      <c r="G372" s="8">
        <v>2.7239667844</v>
      </c>
      <c r="H372" s="11">
        <v>7.0284890137999998</v>
      </c>
      <c r="I372" s="60">
        <v>0</v>
      </c>
    </row>
    <row r="373" spans="1:9" ht="15" customHeight="1">
      <c r="A373" s="8" t="s">
        <v>403</v>
      </c>
      <c r="B373" s="8" t="s">
        <v>403</v>
      </c>
      <c r="C373" s="8" t="s">
        <v>908</v>
      </c>
      <c r="D373" s="8" t="s">
        <v>569</v>
      </c>
      <c r="E373" s="8" t="s">
        <v>570</v>
      </c>
      <c r="F373" s="8" t="s">
        <v>570</v>
      </c>
      <c r="G373" s="8" t="s">
        <v>570</v>
      </c>
      <c r="H373" s="11">
        <v>13.804398688999999</v>
      </c>
      <c r="I373" s="60">
        <v>11.764705881999999</v>
      </c>
    </row>
    <row r="374" spans="1:9" ht="15" customHeight="1">
      <c r="A374" s="8" t="s">
        <v>404</v>
      </c>
      <c r="B374" s="8" t="s">
        <v>404</v>
      </c>
      <c r="C374" s="8" t="s">
        <v>909</v>
      </c>
      <c r="D374" s="8" t="s">
        <v>569</v>
      </c>
      <c r="E374" s="8" t="s">
        <v>570</v>
      </c>
      <c r="F374" s="8">
        <v>8.8220962461999992</v>
      </c>
      <c r="G374" s="8">
        <v>16.859484213000002</v>
      </c>
      <c r="H374" s="11">
        <v>13.327957608</v>
      </c>
      <c r="I374" s="60">
        <v>12.625397602</v>
      </c>
    </row>
    <row r="375" spans="1:9" ht="15" customHeight="1">
      <c r="A375" s="8" t="s">
        <v>405</v>
      </c>
      <c r="B375" s="8" t="s">
        <v>405</v>
      </c>
      <c r="C375" s="8" t="s">
        <v>910</v>
      </c>
      <c r="D375" s="8" t="s">
        <v>618</v>
      </c>
      <c r="E375" s="8" t="s">
        <v>570</v>
      </c>
      <c r="F375" s="8" t="s">
        <v>570</v>
      </c>
      <c r="G375" s="8" t="s">
        <v>570</v>
      </c>
      <c r="H375" s="11" t="s">
        <v>570</v>
      </c>
      <c r="I375" s="60">
        <v>2.1584261480000002</v>
      </c>
    </row>
    <row r="376" spans="1:9" ht="15" customHeight="1">
      <c r="A376" s="8" t="s">
        <v>406</v>
      </c>
      <c r="B376" s="8" t="s">
        <v>406</v>
      </c>
      <c r="C376" s="8" t="s">
        <v>911</v>
      </c>
      <c r="D376" s="8" t="s">
        <v>577</v>
      </c>
      <c r="E376" s="8" t="s">
        <v>570</v>
      </c>
      <c r="F376" s="8" t="s">
        <v>570</v>
      </c>
      <c r="G376" s="8" t="s">
        <v>570</v>
      </c>
      <c r="H376" s="11" t="s">
        <v>570</v>
      </c>
      <c r="I376" s="60" t="s">
        <v>570</v>
      </c>
    </row>
    <row r="377" spans="1:9" ht="15" customHeight="1">
      <c r="A377" s="8" t="s">
        <v>407</v>
      </c>
      <c r="B377" s="8" t="s">
        <v>407</v>
      </c>
      <c r="C377" s="8" t="s">
        <v>912</v>
      </c>
      <c r="D377" s="8" t="s">
        <v>577</v>
      </c>
      <c r="E377" s="8" t="s">
        <v>570</v>
      </c>
      <c r="F377" s="8">
        <v>9.3169690502000009</v>
      </c>
      <c r="G377" s="8">
        <v>10.713010355</v>
      </c>
      <c r="H377" s="11">
        <v>12.247144626000001</v>
      </c>
      <c r="I377" s="60">
        <v>10.843373494</v>
      </c>
    </row>
    <row r="378" spans="1:9" ht="15" customHeight="1">
      <c r="A378" s="8" t="s">
        <v>408</v>
      </c>
      <c r="B378" s="8" t="s">
        <v>408</v>
      </c>
      <c r="C378" s="8" t="s">
        <v>913</v>
      </c>
      <c r="D378" s="8" t="s">
        <v>569</v>
      </c>
      <c r="E378" s="8" t="s">
        <v>570</v>
      </c>
      <c r="F378" s="8">
        <v>7.6984213320999997</v>
      </c>
      <c r="G378" s="8">
        <v>18.949702707</v>
      </c>
      <c r="H378" s="11">
        <v>15.171558494999999</v>
      </c>
      <c r="I378" s="60">
        <v>14.394110984999999</v>
      </c>
    </row>
    <row r="379" spans="1:9" ht="15" customHeight="1">
      <c r="A379" s="8" t="s">
        <v>409</v>
      </c>
      <c r="B379" s="8" t="s">
        <v>409</v>
      </c>
      <c r="C379" s="8" t="s">
        <v>914</v>
      </c>
      <c r="D379" s="8" t="s">
        <v>584</v>
      </c>
      <c r="E379" s="8">
        <v>11.112403974999999</v>
      </c>
      <c r="F379" s="8">
        <v>14.607092055000001</v>
      </c>
      <c r="G379" s="8">
        <v>15.021856437</v>
      </c>
      <c r="H379" s="11">
        <v>13.372616209</v>
      </c>
      <c r="I379" s="60">
        <v>13.78080415</v>
      </c>
    </row>
    <row r="380" spans="1:9" ht="15" customHeight="1">
      <c r="A380" s="8" t="s">
        <v>410</v>
      </c>
      <c r="B380" s="8" t="s">
        <v>410</v>
      </c>
      <c r="C380" s="8" t="s">
        <v>914</v>
      </c>
      <c r="D380" s="8" t="s">
        <v>584</v>
      </c>
      <c r="E380" s="8" t="s">
        <v>570</v>
      </c>
      <c r="F380" s="8" t="s">
        <v>570</v>
      </c>
      <c r="G380" s="8" t="s">
        <v>570</v>
      </c>
      <c r="H380" s="11" t="s">
        <v>570</v>
      </c>
      <c r="I380" s="60" t="s">
        <v>570</v>
      </c>
    </row>
    <row r="381" spans="1:9" ht="15" customHeight="1">
      <c r="A381" s="8" t="s">
        <v>411</v>
      </c>
      <c r="B381" s="8" t="s">
        <v>411</v>
      </c>
      <c r="C381" s="8" t="s">
        <v>915</v>
      </c>
      <c r="D381" s="8" t="s">
        <v>584</v>
      </c>
      <c r="E381" s="8" t="s">
        <v>570</v>
      </c>
      <c r="F381" s="8" t="s">
        <v>570</v>
      </c>
      <c r="G381" s="8" t="s">
        <v>570</v>
      </c>
      <c r="H381" s="11" t="s">
        <v>570</v>
      </c>
      <c r="I381" s="60" t="s">
        <v>570</v>
      </c>
    </row>
    <row r="382" spans="1:9" ht="15" customHeight="1">
      <c r="A382" s="8" t="s">
        <v>412</v>
      </c>
      <c r="B382" s="8" t="s">
        <v>412</v>
      </c>
      <c r="C382" s="8" t="s">
        <v>916</v>
      </c>
      <c r="D382" s="8" t="s">
        <v>577</v>
      </c>
      <c r="E382" s="8" t="s">
        <v>570</v>
      </c>
      <c r="F382" s="8">
        <v>8.9102320273999993</v>
      </c>
      <c r="G382" s="8">
        <v>14.922403501</v>
      </c>
      <c r="H382" s="11">
        <v>11.660278394000001</v>
      </c>
      <c r="I382" s="60">
        <v>10.391425908</v>
      </c>
    </row>
    <row r="383" spans="1:9" ht="15" customHeight="1">
      <c r="A383" s="8" t="s">
        <v>413</v>
      </c>
      <c r="B383" s="8" t="s">
        <v>413</v>
      </c>
      <c r="C383" s="8" t="s">
        <v>917</v>
      </c>
      <c r="D383" s="8" t="s">
        <v>13</v>
      </c>
      <c r="E383" s="8" t="s">
        <v>570</v>
      </c>
      <c r="F383" s="8" t="s">
        <v>570</v>
      </c>
      <c r="G383" s="8">
        <v>8.6849412543</v>
      </c>
      <c r="H383" s="11">
        <v>9.3283943667999996</v>
      </c>
      <c r="I383" s="60">
        <v>9.5391608391999991</v>
      </c>
    </row>
    <row r="384" spans="1:9" ht="15" customHeight="1">
      <c r="A384" s="8" t="s">
        <v>414</v>
      </c>
      <c r="B384" s="8" t="s">
        <v>414</v>
      </c>
      <c r="C384" s="8" t="s">
        <v>917</v>
      </c>
      <c r="D384" s="8" t="s">
        <v>13</v>
      </c>
      <c r="E384" s="8" t="s">
        <v>570</v>
      </c>
      <c r="F384" s="8" t="s">
        <v>570</v>
      </c>
      <c r="G384" s="8" t="s">
        <v>570</v>
      </c>
      <c r="H384" s="11" t="s">
        <v>570</v>
      </c>
      <c r="I384" s="60" t="s">
        <v>570</v>
      </c>
    </row>
    <row r="385" spans="1:9" ht="15" customHeight="1">
      <c r="A385" s="8" t="s">
        <v>415</v>
      </c>
      <c r="B385" s="8" t="s">
        <v>415</v>
      </c>
      <c r="C385" s="8" t="s">
        <v>918</v>
      </c>
      <c r="D385" s="8" t="s">
        <v>13</v>
      </c>
      <c r="E385" s="8" t="s">
        <v>570</v>
      </c>
      <c r="F385" s="8" t="s">
        <v>570</v>
      </c>
      <c r="G385" s="8" t="s">
        <v>570</v>
      </c>
      <c r="H385" s="11" t="s">
        <v>570</v>
      </c>
      <c r="I385" s="60" t="s">
        <v>570</v>
      </c>
    </row>
    <row r="386" spans="1:9" ht="15" customHeight="1">
      <c r="A386" s="8" t="s">
        <v>416</v>
      </c>
      <c r="B386" s="8" t="s">
        <v>416</v>
      </c>
      <c r="C386" s="8" t="s">
        <v>919</v>
      </c>
      <c r="D386" s="8" t="s">
        <v>569</v>
      </c>
      <c r="E386" s="8">
        <v>3.0684771131000002</v>
      </c>
      <c r="F386" s="8">
        <v>4.8939040843999999</v>
      </c>
      <c r="G386" s="8">
        <v>12.656300967</v>
      </c>
      <c r="H386" s="11">
        <v>13.43595382</v>
      </c>
      <c r="I386" s="60">
        <v>12.572021203</v>
      </c>
    </row>
    <row r="387" spans="1:9" ht="15" customHeight="1">
      <c r="A387" s="8" t="s">
        <v>417</v>
      </c>
      <c r="B387" s="8" t="s">
        <v>417</v>
      </c>
      <c r="C387" s="8" t="s">
        <v>920</v>
      </c>
      <c r="D387" s="8" t="s">
        <v>18</v>
      </c>
      <c r="E387" s="8">
        <v>0</v>
      </c>
      <c r="F387" s="8">
        <v>0</v>
      </c>
      <c r="G387" s="8" t="s">
        <v>570</v>
      </c>
      <c r="H387" s="11" t="s">
        <v>570</v>
      </c>
      <c r="I387" s="60">
        <v>0</v>
      </c>
    </row>
    <row r="388" spans="1:9" ht="15" customHeight="1">
      <c r="A388" s="8" t="s">
        <v>418</v>
      </c>
      <c r="B388" s="8" t="s">
        <v>418</v>
      </c>
      <c r="C388" s="8" t="s">
        <v>921</v>
      </c>
      <c r="D388" s="8" t="s">
        <v>569</v>
      </c>
      <c r="E388" s="8" t="s">
        <v>570</v>
      </c>
      <c r="F388" s="8" t="s">
        <v>570</v>
      </c>
      <c r="G388" s="8" t="s">
        <v>570</v>
      </c>
      <c r="H388" s="11" t="s">
        <v>570</v>
      </c>
      <c r="I388" s="60">
        <v>11.404977123</v>
      </c>
    </row>
    <row r="389" spans="1:9" ht="15" customHeight="1">
      <c r="A389" s="8" t="s">
        <v>419</v>
      </c>
      <c r="B389" s="8" t="s">
        <v>419</v>
      </c>
      <c r="C389" s="8" t="s">
        <v>922</v>
      </c>
      <c r="D389" s="8" t="s">
        <v>577</v>
      </c>
      <c r="E389" s="8" t="s">
        <v>570</v>
      </c>
      <c r="F389" s="8">
        <v>7.2314663499999998</v>
      </c>
      <c r="G389" s="8">
        <v>10.935722411</v>
      </c>
      <c r="H389" s="11">
        <v>9.9182156133999992</v>
      </c>
      <c r="I389" s="60">
        <v>7.3914823915000003</v>
      </c>
    </row>
    <row r="390" spans="1:9" ht="15" customHeight="1">
      <c r="A390" s="8" t="s">
        <v>420</v>
      </c>
      <c r="B390" s="8" t="s">
        <v>420</v>
      </c>
      <c r="C390" s="8" t="s">
        <v>923</v>
      </c>
      <c r="D390" s="8" t="s">
        <v>10</v>
      </c>
      <c r="E390" s="8">
        <v>2.5310218182000002</v>
      </c>
      <c r="F390" s="8">
        <v>2.3332691066</v>
      </c>
      <c r="G390" s="8">
        <v>2.8488819188000001</v>
      </c>
      <c r="H390" s="11">
        <v>5.3892215568999999</v>
      </c>
      <c r="I390" s="60">
        <v>1.3347457626999999</v>
      </c>
    </row>
    <row r="391" spans="1:9" ht="15" customHeight="1">
      <c r="A391" s="8" t="s">
        <v>421</v>
      </c>
      <c r="B391" s="8" t="s">
        <v>421</v>
      </c>
      <c r="C391" s="8" t="s">
        <v>924</v>
      </c>
      <c r="D391" s="8" t="s">
        <v>577</v>
      </c>
      <c r="E391" s="8" t="s">
        <v>570</v>
      </c>
      <c r="F391" s="8" t="s">
        <v>570</v>
      </c>
      <c r="G391" s="8">
        <v>12.09</v>
      </c>
      <c r="H391" s="11" t="s">
        <v>570</v>
      </c>
      <c r="I391" s="60" t="s">
        <v>570</v>
      </c>
    </row>
    <row r="392" spans="1:9" ht="15" customHeight="1">
      <c r="A392" s="8" t="s">
        <v>422</v>
      </c>
      <c r="B392" s="8" t="s">
        <v>422</v>
      </c>
      <c r="C392" s="8" t="s">
        <v>925</v>
      </c>
      <c r="D392" s="8" t="s">
        <v>577</v>
      </c>
      <c r="E392" s="8" t="s">
        <v>570</v>
      </c>
      <c r="F392" s="8" t="s">
        <v>570</v>
      </c>
      <c r="G392" s="8">
        <v>9.8367088608</v>
      </c>
      <c r="H392" s="11">
        <v>13.538061404</v>
      </c>
      <c r="I392" s="60">
        <v>12.298221845</v>
      </c>
    </row>
    <row r="393" spans="1:9" ht="15" customHeight="1">
      <c r="A393" s="8" t="s">
        <v>423</v>
      </c>
      <c r="B393" s="8" t="s">
        <v>423</v>
      </c>
      <c r="C393" s="8" t="s">
        <v>926</v>
      </c>
      <c r="D393" s="8" t="s">
        <v>18</v>
      </c>
      <c r="E393" s="8" t="s">
        <v>570</v>
      </c>
      <c r="F393" s="8" t="s">
        <v>570</v>
      </c>
      <c r="G393" s="8" t="s">
        <v>570</v>
      </c>
      <c r="H393" s="11" t="s">
        <v>570</v>
      </c>
      <c r="I393" s="60" t="s">
        <v>570</v>
      </c>
    </row>
    <row r="394" spans="1:9" ht="15" customHeight="1">
      <c r="A394" s="8" t="s">
        <v>424</v>
      </c>
      <c r="B394" s="8" t="s">
        <v>424</v>
      </c>
      <c r="C394" s="8" t="s">
        <v>927</v>
      </c>
      <c r="D394" s="8" t="s">
        <v>10</v>
      </c>
      <c r="E394" s="8" t="s">
        <v>570</v>
      </c>
      <c r="F394" s="8" t="s">
        <v>570</v>
      </c>
      <c r="G394" s="8" t="s">
        <v>570</v>
      </c>
      <c r="H394" s="11" t="s">
        <v>570</v>
      </c>
      <c r="I394" s="60" t="s">
        <v>570</v>
      </c>
    </row>
    <row r="395" spans="1:9" ht="15" customHeight="1">
      <c r="A395" s="8" t="s">
        <v>425</v>
      </c>
      <c r="B395" s="8" t="s">
        <v>425</v>
      </c>
      <c r="C395" s="8" t="s">
        <v>928</v>
      </c>
      <c r="D395" s="8" t="s">
        <v>577</v>
      </c>
      <c r="E395" s="8" t="s">
        <v>570</v>
      </c>
      <c r="F395" s="8" t="s">
        <v>570</v>
      </c>
      <c r="G395" s="8" t="s">
        <v>570</v>
      </c>
      <c r="H395" s="11">
        <v>0</v>
      </c>
      <c r="I395" s="60">
        <v>0</v>
      </c>
    </row>
    <row r="396" spans="1:9" ht="15" customHeight="1">
      <c r="A396" s="8" t="s">
        <v>426</v>
      </c>
      <c r="B396" s="8" t="s">
        <v>426</v>
      </c>
      <c r="C396" s="8" t="s">
        <v>928</v>
      </c>
      <c r="D396" s="8" t="s">
        <v>577</v>
      </c>
      <c r="E396" s="8" t="s">
        <v>570</v>
      </c>
      <c r="F396" s="8" t="s">
        <v>570</v>
      </c>
      <c r="G396" s="8" t="s">
        <v>570</v>
      </c>
      <c r="H396" s="11" t="s">
        <v>570</v>
      </c>
      <c r="I396" s="60" t="s">
        <v>570</v>
      </c>
    </row>
    <row r="397" spans="1:9" ht="15" customHeight="1">
      <c r="A397" s="8" t="s">
        <v>427</v>
      </c>
      <c r="B397" s="8" t="s">
        <v>427</v>
      </c>
      <c r="C397" s="8" t="s">
        <v>929</v>
      </c>
      <c r="D397" s="8" t="s">
        <v>10</v>
      </c>
      <c r="E397" s="8">
        <v>2.6465182765000002</v>
      </c>
      <c r="F397" s="8">
        <v>3.8701584485999998</v>
      </c>
      <c r="G397" s="8">
        <v>6.0920227449000004</v>
      </c>
      <c r="H397" s="11">
        <v>6.8843693307000002</v>
      </c>
      <c r="I397" s="60">
        <v>6.4784739857</v>
      </c>
    </row>
    <row r="398" spans="1:9" ht="15" customHeight="1">
      <c r="A398" s="8" t="s">
        <v>428</v>
      </c>
      <c r="B398" s="8" t="s">
        <v>428</v>
      </c>
      <c r="C398" s="8" t="s">
        <v>930</v>
      </c>
      <c r="D398" s="8" t="s">
        <v>584</v>
      </c>
      <c r="E398" s="8" t="s">
        <v>570</v>
      </c>
      <c r="F398" s="8" t="s">
        <v>570</v>
      </c>
      <c r="G398" s="8" t="s">
        <v>570</v>
      </c>
      <c r="H398" s="11" t="s">
        <v>570</v>
      </c>
      <c r="I398" s="60" t="s">
        <v>570</v>
      </c>
    </row>
    <row r="399" spans="1:9" ht="15" customHeight="1">
      <c r="A399" s="8" t="s">
        <v>429</v>
      </c>
      <c r="B399" s="8" t="s">
        <v>429</v>
      </c>
      <c r="C399" s="8" t="s">
        <v>931</v>
      </c>
      <c r="D399" s="8" t="s">
        <v>13</v>
      </c>
      <c r="E399" s="8" t="s">
        <v>570</v>
      </c>
      <c r="F399" s="8" t="s">
        <v>570</v>
      </c>
      <c r="G399" s="8">
        <v>0</v>
      </c>
      <c r="H399" s="11">
        <v>0</v>
      </c>
      <c r="I399" s="60">
        <v>21.862348178000001</v>
      </c>
    </row>
    <row r="400" spans="1:9" ht="15" customHeight="1">
      <c r="A400" s="8" t="s">
        <v>430</v>
      </c>
      <c r="B400" s="8" t="s">
        <v>430</v>
      </c>
      <c r="C400" s="8" t="s">
        <v>932</v>
      </c>
      <c r="D400" s="8" t="s">
        <v>577</v>
      </c>
      <c r="E400" s="8" t="s">
        <v>570</v>
      </c>
      <c r="F400" s="8" t="s">
        <v>570</v>
      </c>
      <c r="G400" s="8" t="s">
        <v>570</v>
      </c>
      <c r="H400" s="11" t="s">
        <v>570</v>
      </c>
      <c r="I400" s="60" t="s">
        <v>570</v>
      </c>
    </row>
    <row r="401" spans="1:9" ht="15" customHeight="1">
      <c r="A401" s="8" t="s">
        <v>431</v>
      </c>
      <c r="B401" s="8" t="s">
        <v>431</v>
      </c>
      <c r="C401" s="8" t="s">
        <v>932</v>
      </c>
      <c r="D401" s="8" t="s">
        <v>577</v>
      </c>
      <c r="E401" s="8" t="s">
        <v>570</v>
      </c>
      <c r="F401" s="8" t="s">
        <v>570</v>
      </c>
      <c r="G401" s="8" t="s">
        <v>570</v>
      </c>
      <c r="H401" s="11" t="s">
        <v>570</v>
      </c>
      <c r="I401" s="60" t="s">
        <v>570</v>
      </c>
    </row>
    <row r="402" spans="1:9" ht="15" customHeight="1">
      <c r="A402" s="8" t="s">
        <v>432</v>
      </c>
      <c r="B402" s="8" t="s">
        <v>432</v>
      </c>
      <c r="C402" s="8" t="s">
        <v>933</v>
      </c>
      <c r="D402" s="8" t="s">
        <v>569</v>
      </c>
      <c r="E402" s="8" t="s">
        <v>570</v>
      </c>
      <c r="F402" s="8" t="s">
        <v>570</v>
      </c>
      <c r="G402" s="8">
        <v>14.526068668000001</v>
      </c>
      <c r="H402" s="11">
        <v>12.543164737</v>
      </c>
      <c r="I402" s="60">
        <v>11.493680962999999</v>
      </c>
    </row>
    <row r="403" spans="1:9" ht="15" customHeight="1">
      <c r="A403" s="8" t="s">
        <v>433</v>
      </c>
      <c r="B403" s="8" t="s">
        <v>433</v>
      </c>
      <c r="C403" s="8" t="s">
        <v>934</v>
      </c>
      <c r="D403" s="8" t="s">
        <v>584</v>
      </c>
      <c r="E403" s="8" t="s">
        <v>570</v>
      </c>
      <c r="F403" s="8" t="s">
        <v>570</v>
      </c>
      <c r="G403" s="8" t="s">
        <v>570</v>
      </c>
      <c r="H403" s="11" t="s">
        <v>570</v>
      </c>
      <c r="I403" s="60">
        <v>14.735485947999999</v>
      </c>
    </row>
    <row r="404" spans="1:9" ht="15" customHeight="1">
      <c r="A404" s="8" t="s">
        <v>434</v>
      </c>
      <c r="B404" s="8" t="s">
        <v>434</v>
      </c>
      <c r="C404" s="8" t="s">
        <v>935</v>
      </c>
      <c r="D404" s="8" t="s">
        <v>569</v>
      </c>
      <c r="E404" s="8" t="s">
        <v>570</v>
      </c>
      <c r="F404" s="8" t="s">
        <v>570</v>
      </c>
      <c r="G404" s="8">
        <v>10.576476057000001</v>
      </c>
      <c r="H404" s="11">
        <v>9.7793950421000009</v>
      </c>
      <c r="I404" s="60">
        <v>11.847089885999999</v>
      </c>
    </row>
    <row r="405" spans="1:9" ht="15" customHeight="1">
      <c r="A405" s="8" t="s">
        <v>435</v>
      </c>
      <c r="B405" s="8" t="s">
        <v>435</v>
      </c>
      <c r="C405" s="8" t="s">
        <v>935</v>
      </c>
      <c r="D405" s="8" t="s">
        <v>569</v>
      </c>
      <c r="E405" s="8" t="s">
        <v>570</v>
      </c>
      <c r="F405" s="8" t="s">
        <v>570</v>
      </c>
      <c r="G405" s="8" t="s">
        <v>570</v>
      </c>
      <c r="H405" s="11" t="s">
        <v>570</v>
      </c>
      <c r="I405" s="60" t="s">
        <v>570</v>
      </c>
    </row>
    <row r="406" spans="1:9" ht="15" customHeight="1">
      <c r="A406" s="8" t="s">
        <v>436</v>
      </c>
      <c r="B406" s="8" t="s">
        <v>436</v>
      </c>
      <c r="C406" s="8" t="s">
        <v>936</v>
      </c>
      <c r="D406" s="8" t="s">
        <v>13</v>
      </c>
      <c r="E406" s="8" t="s">
        <v>570</v>
      </c>
      <c r="F406" s="8" t="s">
        <v>570</v>
      </c>
      <c r="G406" s="8">
        <v>10.419991259</v>
      </c>
      <c r="H406" s="11">
        <v>2.3547094188000002</v>
      </c>
      <c r="I406" s="60">
        <v>8.7129797102000008</v>
      </c>
    </row>
    <row r="407" spans="1:9" ht="15" customHeight="1">
      <c r="A407" s="8" t="s">
        <v>437</v>
      </c>
      <c r="B407" s="8" t="s">
        <v>437</v>
      </c>
      <c r="C407" s="8" t="s">
        <v>937</v>
      </c>
      <c r="D407" s="8" t="s">
        <v>577</v>
      </c>
      <c r="E407" s="8" t="s">
        <v>570</v>
      </c>
      <c r="F407" s="8" t="s">
        <v>570</v>
      </c>
      <c r="G407" s="8" t="s">
        <v>570</v>
      </c>
      <c r="H407" s="11" t="s">
        <v>570</v>
      </c>
      <c r="I407" s="60">
        <v>10.555239366</v>
      </c>
    </row>
    <row r="408" spans="1:9" ht="15" customHeight="1">
      <c r="A408" s="8" t="s">
        <v>438</v>
      </c>
      <c r="B408" s="8" t="s">
        <v>438</v>
      </c>
      <c r="C408" s="8" t="s">
        <v>938</v>
      </c>
      <c r="D408" s="8" t="s">
        <v>569</v>
      </c>
      <c r="E408" s="8" t="s">
        <v>570</v>
      </c>
      <c r="F408" s="8" t="s">
        <v>570</v>
      </c>
      <c r="G408" s="8" t="s">
        <v>570</v>
      </c>
      <c r="H408" s="11" t="s">
        <v>570</v>
      </c>
      <c r="I408" s="60" t="s">
        <v>570</v>
      </c>
    </row>
    <row r="409" spans="1:9" ht="15" customHeight="1">
      <c r="A409" s="8" t="s">
        <v>439</v>
      </c>
      <c r="B409" s="8" t="s">
        <v>439</v>
      </c>
      <c r="C409" s="8" t="s">
        <v>939</v>
      </c>
      <c r="D409" s="8" t="s">
        <v>577</v>
      </c>
      <c r="E409" s="8" t="s">
        <v>570</v>
      </c>
      <c r="F409" s="8" t="s">
        <v>570</v>
      </c>
      <c r="G409" s="8" t="s">
        <v>570</v>
      </c>
      <c r="H409" s="11" t="s">
        <v>570</v>
      </c>
      <c r="I409" s="60" t="s">
        <v>570</v>
      </c>
    </row>
    <row r="410" spans="1:9" ht="15" customHeight="1">
      <c r="A410" s="8" t="s">
        <v>440</v>
      </c>
      <c r="B410" s="8" t="s">
        <v>440</v>
      </c>
      <c r="C410" s="8" t="s">
        <v>940</v>
      </c>
      <c r="D410" s="8" t="s">
        <v>10</v>
      </c>
      <c r="E410" s="8" t="s">
        <v>570</v>
      </c>
      <c r="F410" s="8" t="s">
        <v>570</v>
      </c>
      <c r="G410" s="8" t="s">
        <v>570</v>
      </c>
      <c r="H410" s="11" t="s">
        <v>570</v>
      </c>
      <c r="I410" s="60" t="s">
        <v>570</v>
      </c>
    </row>
    <row r="411" spans="1:9" ht="15" customHeight="1">
      <c r="A411" s="8" t="s">
        <v>441</v>
      </c>
      <c r="B411" s="8" t="s">
        <v>441</v>
      </c>
      <c r="C411" s="8" t="s">
        <v>941</v>
      </c>
      <c r="D411" s="8" t="s">
        <v>618</v>
      </c>
      <c r="E411" s="8" t="s">
        <v>570</v>
      </c>
      <c r="F411" s="8" t="s">
        <v>570</v>
      </c>
      <c r="G411" s="8" t="s">
        <v>570</v>
      </c>
      <c r="H411" s="11" t="s">
        <v>570</v>
      </c>
      <c r="I411" s="60" t="s">
        <v>570</v>
      </c>
    </row>
    <row r="412" spans="1:9" ht="15" customHeight="1">
      <c r="A412" s="8" t="s">
        <v>442</v>
      </c>
      <c r="B412" s="8" t="s">
        <v>442</v>
      </c>
      <c r="C412" s="8" t="s">
        <v>942</v>
      </c>
      <c r="D412" s="8" t="s">
        <v>18</v>
      </c>
      <c r="E412" s="8" t="s">
        <v>570</v>
      </c>
      <c r="F412" s="8" t="s">
        <v>570</v>
      </c>
      <c r="G412" s="8" t="s">
        <v>570</v>
      </c>
      <c r="H412" s="11" t="s">
        <v>570</v>
      </c>
      <c r="I412" s="60" t="s">
        <v>570</v>
      </c>
    </row>
    <row r="413" spans="1:9" ht="15" customHeight="1">
      <c r="A413" s="8" t="s">
        <v>443</v>
      </c>
      <c r="B413" s="8" t="s">
        <v>443</v>
      </c>
      <c r="C413" s="8" t="s">
        <v>943</v>
      </c>
      <c r="D413" s="8" t="s">
        <v>18</v>
      </c>
      <c r="E413" s="8" t="s">
        <v>570</v>
      </c>
      <c r="F413" s="8" t="s">
        <v>570</v>
      </c>
      <c r="G413" s="8" t="s">
        <v>570</v>
      </c>
      <c r="H413" s="11" t="s">
        <v>570</v>
      </c>
      <c r="I413" s="60" t="s">
        <v>570</v>
      </c>
    </row>
    <row r="414" spans="1:9" ht="15" customHeight="1">
      <c r="A414" s="8" t="s">
        <v>444</v>
      </c>
      <c r="B414" s="8" t="s">
        <v>444</v>
      </c>
      <c r="C414" s="8" t="s">
        <v>943</v>
      </c>
      <c r="D414" s="8" t="s">
        <v>18</v>
      </c>
      <c r="E414" s="8" t="s">
        <v>570</v>
      </c>
      <c r="F414" s="8" t="s">
        <v>570</v>
      </c>
      <c r="G414" s="8" t="s">
        <v>570</v>
      </c>
      <c r="H414" s="11" t="s">
        <v>570</v>
      </c>
      <c r="I414" s="60" t="s">
        <v>570</v>
      </c>
    </row>
    <row r="415" spans="1:9" ht="15" customHeight="1">
      <c r="A415" s="8" t="s">
        <v>445</v>
      </c>
      <c r="B415" s="8" t="s">
        <v>445</v>
      </c>
      <c r="C415" s="8" t="s">
        <v>944</v>
      </c>
      <c r="D415" s="8" t="s">
        <v>577</v>
      </c>
      <c r="E415" s="8" t="s">
        <v>570</v>
      </c>
      <c r="F415" s="8" t="s">
        <v>570</v>
      </c>
      <c r="G415" s="8" t="s">
        <v>570</v>
      </c>
      <c r="H415" s="11" t="s">
        <v>570</v>
      </c>
      <c r="I415" s="60" t="s">
        <v>570</v>
      </c>
    </row>
    <row r="416" spans="1:9" ht="15" customHeight="1">
      <c r="A416" s="8" t="s">
        <v>446</v>
      </c>
      <c r="B416" s="8" t="s">
        <v>446</v>
      </c>
      <c r="C416" s="8" t="s">
        <v>945</v>
      </c>
      <c r="D416" s="8" t="s">
        <v>584</v>
      </c>
      <c r="E416" s="8">
        <v>6.8493150685000002</v>
      </c>
      <c r="F416" s="8">
        <v>17.928382599999999</v>
      </c>
      <c r="G416" s="8">
        <v>10.455531453000001</v>
      </c>
      <c r="H416" s="11">
        <v>12.880852117</v>
      </c>
      <c r="I416" s="60">
        <v>12.431920435</v>
      </c>
    </row>
    <row r="417" spans="1:9" ht="15" customHeight="1">
      <c r="A417" s="8" t="s">
        <v>447</v>
      </c>
      <c r="B417" s="8" t="s">
        <v>447</v>
      </c>
      <c r="C417" s="8" t="s">
        <v>946</v>
      </c>
      <c r="D417" s="8" t="s">
        <v>577</v>
      </c>
      <c r="E417" s="8" t="s">
        <v>570</v>
      </c>
      <c r="F417" s="8" t="s">
        <v>570</v>
      </c>
      <c r="G417" s="8" t="s">
        <v>570</v>
      </c>
      <c r="H417" s="11">
        <v>12.956613755999999</v>
      </c>
      <c r="I417" s="60">
        <v>12.252631579000001</v>
      </c>
    </row>
    <row r="418" spans="1:9" ht="15" customHeight="1">
      <c r="A418" s="8" t="s">
        <v>448</v>
      </c>
      <c r="B418" s="8" t="s">
        <v>448</v>
      </c>
      <c r="C418" s="8" t="s">
        <v>947</v>
      </c>
      <c r="D418" s="8" t="s">
        <v>584</v>
      </c>
      <c r="E418" s="8" t="s">
        <v>570</v>
      </c>
      <c r="F418" s="8" t="s">
        <v>570</v>
      </c>
      <c r="G418" s="8" t="s">
        <v>570</v>
      </c>
      <c r="H418" s="11">
        <v>0</v>
      </c>
      <c r="I418" s="60" t="s">
        <v>570</v>
      </c>
    </row>
    <row r="419" spans="1:9" ht="15" customHeight="1">
      <c r="A419" s="8" t="s">
        <v>449</v>
      </c>
      <c r="B419" s="8" t="s">
        <v>449</v>
      </c>
      <c r="C419" s="8" t="s">
        <v>948</v>
      </c>
      <c r="D419" s="8" t="s">
        <v>10</v>
      </c>
      <c r="E419" s="8" t="s">
        <v>570</v>
      </c>
      <c r="F419" s="8" t="s">
        <v>570</v>
      </c>
      <c r="G419" s="8" t="s">
        <v>570</v>
      </c>
      <c r="H419" s="11" t="s">
        <v>570</v>
      </c>
      <c r="I419" s="60">
        <v>5.8957187276000003</v>
      </c>
    </row>
    <row r="420" spans="1:9" ht="15" customHeight="1">
      <c r="A420" s="8" t="s">
        <v>450</v>
      </c>
      <c r="B420" s="8" t="s">
        <v>450</v>
      </c>
      <c r="C420" s="8" t="s">
        <v>949</v>
      </c>
      <c r="D420" s="8" t="s">
        <v>577</v>
      </c>
      <c r="E420" s="8" t="s">
        <v>570</v>
      </c>
      <c r="F420" s="8" t="s">
        <v>570</v>
      </c>
      <c r="G420" s="8">
        <v>0</v>
      </c>
      <c r="H420" s="11">
        <v>0</v>
      </c>
      <c r="I420" s="60" t="s">
        <v>570</v>
      </c>
    </row>
    <row r="421" spans="1:9" ht="15" customHeight="1">
      <c r="A421" s="8" t="s">
        <v>451</v>
      </c>
      <c r="B421" s="8" t="s">
        <v>451</v>
      </c>
      <c r="C421" s="8" t="s">
        <v>950</v>
      </c>
      <c r="D421" s="8" t="s">
        <v>577</v>
      </c>
      <c r="E421" s="8" t="s">
        <v>570</v>
      </c>
      <c r="F421" s="8" t="s">
        <v>570</v>
      </c>
      <c r="G421" s="8" t="s">
        <v>570</v>
      </c>
      <c r="H421" s="11" t="s">
        <v>570</v>
      </c>
      <c r="I421" s="60" t="s">
        <v>570</v>
      </c>
    </row>
    <row r="422" spans="1:9" ht="15" customHeight="1">
      <c r="A422" s="8" t="s">
        <v>452</v>
      </c>
      <c r="B422" s="8" t="s">
        <v>452</v>
      </c>
      <c r="C422" s="8" t="s">
        <v>951</v>
      </c>
      <c r="D422" s="8" t="s">
        <v>577</v>
      </c>
      <c r="E422" s="8" t="s">
        <v>570</v>
      </c>
      <c r="F422" s="8" t="s">
        <v>570</v>
      </c>
      <c r="G422" s="8" t="s">
        <v>570</v>
      </c>
      <c r="H422" s="11" t="s">
        <v>570</v>
      </c>
      <c r="I422" s="60" t="s">
        <v>570</v>
      </c>
    </row>
    <row r="423" spans="1:9" ht="15" customHeight="1">
      <c r="A423" s="8" t="s">
        <v>453</v>
      </c>
      <c r="B423" s="8" t="s">
        <v>453</v>
      </c>
      <c r="C423" s="8" t="s">
        <v>952</v>
      </c>
      <c r="D423" s="8" t="s">
        <v>577</v>
      </c>
      <c r="E423" s="8" t="s">
        <v>570</v>
      </c>
      <c r="F423" s="8" t="s">
        <v>570</v>
      </c>
      <c r="G423" s="8" t="s">
        <v>570</v>
      </c>
      <c r="H423" s="11" t="s">
        <v>570</v>
      </c>
      <c r="I423" s="60" t="s">
        <v>570</v>
      </c>
    </row>
    <row r="424" spans="1:9" ht="15" customHeight="1">
      <c r="A424" s="8" t="s">
        <v>454</v>
      </c>
      <c r="B424" s="8" t="s">
        <v>454</v>
      </c>
      <c r="C424" s="8" t="s">
        <v>953</v>
      </c>
      <c r="D424" s="8" t="s">
        <v>577</v>
      </c>
      <c r="E424" s="8" t="s">
        <v>570</v>
      </c>
      <c r="F424" s="8" t="s">
        <v>570</v>
      </c>
      <c r="G424" s="8" t="s">
        <v>570</v>
      </c>
      <c r="H424" s="11" t="s">
        <v>570</v>
      </c>
      <c r="I424" s="60" t="s">
        <v>570</v>
      </c>
    </row>
    <row r="425" spans="1:9" ht="15" customHeight="1">
      <c r="A425" s="8" t="s">
        <v>455</v>
      </c>
      <c r="B425" s="8" t="s">
        <v>455</v>
      </c>
      <c r="C425" s="8" t="s">
        <v>954</v>
      </c>
      <c r="D425" s="8" t="s">
        <v>18</v>
      </c>
      <c r="E425" s="8">
        <v>5.5200360198</v>
      </c>
      <c r="F425" s="8">
        <v>6.0376944991999997</v>
      </c>
      <c r="G425" s="8">
        <v>7.8993171777000004</v>
      </c>
      <c r="H425" s="11">
        <v>10.390977443000001</v>
      </c>
      <c r="I425" s="60">
        <v>11.477024070000001</v>
      </c>
    </row>
    <row r="426" spans="1:9" ht="15" customHeight="1">
      <c r="A426" s="8" t="s">
        <v>456</v>
      </c>
      <c r="B426" s="8" t="s">
        <v>456</v>
      </c>
      <c r="C426" s="8" t="s">
        <v>955</v>
      </c>
      <c r="D426" s="8" t="s">
        <v>577</v>
      </c>
      <c r="E426" s="8">
        <v>8.8092652913999991</v>
      </c>
      <c r="F426" s="8">
        <v>10.652612693</v>
      </c>
      <c r="G426" s="8">
        <v>14.363121039999999</v>
      </c>
      <c r="H426" s="11">
        <v>13.645401822</v>
      </c>
      <c r="I426" s="60">
        <v>12.512429565</v>
      </c>
    </row>
    <row r="427" spans="1:9" ht="15" customHeight="1">
      <c r="A427" s="8" t="s">
        <v>457</v>
      </c>
      <c r="B427" s="8" t="s">
        <v>457</v>
      </c>
      <c r="C427" s="8" t="s">
        <v>956</v>
      </c>
      <c r="D427" s="8" t="s">
        <v>577</v>
      </c>
      <c r="E427" s="8" t="s">
        <v>570</v>
      </c>
      <c r="F427" s="8" t="s">
        <v>570</v>
      </c>
      <c r="G427" s="8">
        <v>2.86</v>
      </c>
      <c r="H427" s="11" t="s">
        <v>570</v>
      </c>
      <c r="I427" s="60">
        <v>11.984761904000001</v>
      </c>
    </row>
    <row r="428" spans="1:9" ht="15" customHeight="1">
      <c r="A428" s="8" t="s">
        <v>458</v>
      </c>
      <c r="B428" s="8" t="s">
        <v>458</v>
      </c>
      <c r="C428" s="8" t="s">
        <v>956</v>
      </c>
      <c r="D428" s="8" t="s">
        <v>577</v>
      </c>
      <c r="E428" s="8" t="s">
        <v>570</v>
      </c>
      <c r="F428" s="8" t="s">
        <v>570</v>
      </c>
      <c r="G428" s="8" t="s">
        <v>570</v>
      </c>
      <c r="H428" s="11" t="s">
        <v>570</v>
      </c>
      <c r="I428" s="60" t="s">
        <v>570</v>
      </c>
    </row>
    <row r="429" spans="1:9" ht="15" customHeight="1">
      <c r="A429" s="8" t="s">
        <v>459</v>
      </c>
      <c r="B429" s="8" t="s">
        <v>459</v>
      </c>
      <c r="C429" s="8" t="s">
        <v>957</v>
      </c>
      <c r="D429" s="8" t="s">
        <v>584</v>
      </c>
      <c r="E429" s="8" t="s">
        <v>570</v>
      </c>
      <c r="F429" s="8" t="s">
        <v>570</v>
      </c>
      <c r="G429" s="8" t="s">
        <v>570</v>
      </c>
      <c r="H429" s="11" t="s">
        <v>570</v>
      </c>
      <c r="I429" s="60">
        <v>13.304264595999999</v>
      </c>
    </row>
    <row r="430" spans="1:9" ht="15" customHeight="1">
      <c r="A430" s="8" t="s">
        <v>460</v>
      </c>
      <c r="B430" s="8" t="s">
        <v>460</v>
      </c>
      <c r="C430" s="8" t="s">
        <v>958</v>
      </c>
      <c r="D430" s="8" t="s">
        <v>18</v>
      </c>
      <c r="E430" s="8" t="s">
        <v>570</v>
      </c>
      <c r="F430" s="8" t="s">
        <v>570</v>
      </c>
      <c r="G430" s="8" t="s">
        <v>570</v>
      </c>
      <c r="H430" s="11" t="s">
        <v>570</v>
      </c>
      <c r="I430" s="60" t="s">
        <v>570</v>
      </c>
    </row>
    <row r="431" spans="1:9" ht="15" customHeight="1">
      <c r="A431" s="8" t="s">
        <v>461</v>
      </c>
      <c r="B431" s="8" t="s">
        <v>461</v>
      </c>
      <c r="C431" s="8" t="s">
        <v>959</v>
      </c>
      <c r="D431" s="8" t="s">
        <v>584</v>
      </c>
      <c r="E431" s="8" t="s">
        <v>570</v>
      </c>
      <c r="F431" s="8">
        <v>10.326987234000001</v>
      </c>
      <c r="G431" s="8">
        <v>9.9481865285000008</v>
      </c>
      <c r="H431" s="11">
        <v>1.2244897959000001</v>
      </c>
      <c r="I431" s="60">
        <v>0</v>
      </c>
    </row>
    <row r="432" spans="1:9" ht="15" customHeight="1">
      <c r="A432" s="8" t="s">
        <v>462</v>
      </c>
      <c r="B432" s="8" t="s">
        <v>462</v>
      </c>
      <c r="C432" s="8" t="s">
        <v>960</v>
      </c>
      <c r="D432" s="8" t="s">
        <v>13</v>
      </c>
      <c r="E432" s="8">
        <v>4.1490999129999997</v>
      </c>
      <c r="F432" s="8">
        <v>7.4092056709999996</v>
      </c>
      <c r="G432" s="8">
        <v>10.226895406000001</v>
      </c>
      <c r="H432" s="11">
        <v>9.9925823885000007</v>
      </c>
      <c r="I432" s="60">
        <v>9.9092596412000002</v>
      </c>
    </row>
    <row r="433" spans="1:9" ht="15" customHeight="1">
      <c r="A433" s="8" t="s">
        <v>463</v>
      </c>
      <c r="B433" s="8" t="s">
        <v>463</v>
      </c>
      <c r="C433" s="8" t="s">
        <v>961</v>
      </c>
      <c r="D433" s="8" t="s">
        <v>18</v>
      </c>
      <c r="E433" s="8">
        <v>2.7951926345000002</v>
      </c>
      <c r="F433" s="8">
        <v>2.5420068882</v>
      </c>
      <c r="G433" s="8">
        <v>4.0404392302999996</v>
      </c>
      <c r="H433" s="11">
        <v>3.7011081552</v>
      </c>
      <c r="I433" s="60">
        <v>0.77228596646000003</v>
      </c>
    </row>
    <row r="434" spans="1:9" ht="15" customHeight="1">
      <c r="A434" s="8" t="s">
        <v>464</v>
      </c>
      <c r="B434" s="8" t="s">
        <v>464</v>
      </c>
      <c r="C434" s="8" t="s">
        <v>962</v>
      </c>
      <c r="D434" s="8" t="s">
        <v>577</v>
      </c>
      <c r="E434" s="8" t="s">
        <v>570</v>
      </c>
      <c r="F434" s="8">
        <v>8.1094036967999994</v>
      </c>
      <c r="G434" s="8">
        <v>8.7700622338999992</v>
      </c>
      <c r="H434" s="11">
        <v>9.8512557911999998</v>
      </c>
      <c r="I434" s="60">
        <v>12.628963024000001</v>
      </c>
    </row>
    <row r="435" spans="1:9" ht="15" customHeight="1">
      <c r="A435" s="8" t="s">
        <v>465</v>
      </c>
      <c r="B435" s="8" t="s">
        <v>465</v>
      </c>
      <c r="C435" s="8" t="s">
        <v>962</v>
      </c>
      <c r="D435" s="8" t="s">
        <v>577</v>
      </c>
      <c r="E435" s="8" t="s">
        <v>570</v>
      </c>
      <c r="F435" s="8" t="s">
        <v>570</v>
      </c>
      <c r="G435" s="8" t="s">
        <v>570</v>
      </c>
      <c r="H435" s="11" t="s">
        <v>570</v>
      </c>
      <c r="I435" s="60" t="s">
        <v>570</v>
      </c>
    </row>
    <row r="436" spans="1:9" ht="15" customHeight="1">
      <c r="A436" s="8" t="s">
        <v>466</v>
      </c>
      <c r="B436" s="8" t="s">
        <v>466</v>
      </c>
      <c r="C436" s="8" t="s">
        <v>963</v>
      </c>
      <c r="D436" s="8" t="s">
        <v>577</v>
      </c>
      <c r="E436" s="8" t="s">
        <v>570</v>
      </c>
      <c r="F436" s="8">
        <v>9.1798418971999993</v>
      </c>
      <c r="G436" s="8">
        <v>10.122668794000001</v>
      </c>
      <c r="H436" s="11">
        <v>10.437710437</v>
      </c>
      <c r="I436" s="60">
        <v>10.813266697</v>
      </c>
    </row>
    <row r="437" spans="1:9" ht="15" customHeight="1">
      <c r="A437" s="8" t="s">
        <v>467</v>
      </c>
      <c r="B437" s="8" t="s">
        <v>467</v>
      </c>
      <c r="C437" s="8" t="s">
        <v>964</v>
      </c>
      <c r="D437" s="8" t="s">
        <v>14</v>
      </c>
      <c r="E437" s="8" t="s">
        <v>570</v>
      </c>
      <c r="F437" s="8" t="s">
        <v>570</v>
      </c>
      <c r="G437" s="8" t="s">
        <v>570</v>
      </c>
      <c r="H437" s="11" t="s">
        <v>570</v>
      </c>
      <c r="I437" s="60" t="s">
        <v>570</v>
      </c>
    </row>
    <row r="438" spans="1:9" ht="15" customHeight="1">
      <c r="A438" s="8" t="s">
        <v>468</v>
      </c>
      <c r="B438" s="8" t="s">
        <v>468</v>
      </c>
      <c r="C438" s="8" t="s">
        <v>965</v>
      </c>
      <c r="D438" s="8" t="s">
        <v>18</v>
      </c>
      <c r="E438" s="8" t="s">
        <v>570</v>
      </c>
      <c r="F438" s="8" t="s">
        <v>570</v>
      </c>
      <c r="G438" s="8">
        <v>10.770162511000001</v>
      </c>
      <c r="H438" s="11">
        <v>11.056581985999999</v>
      </c>
      <c r="I438" s="60">
        <v>11.526494680000001</v>
      </c>
    </row>
    <row r="439" spans="1:9" ht="15" customHeight="1">
      <c r="A439" s="8" t="s">
        <v>469</v>
      </c>
      <c r="B439" s="8" t="s">
        <v>469</v>
      </c>
      <c r="C439" s="8" t="s">
        <v>965</v>
      </c>
      <c r="D439" s="8" t="s">
        <v>18</v>
      </c>
      <c r="E439" s="8" t="s">
        <v>570</v>
      </c>
      <c r="F439" s="8" t="s">
        <v>570</v>
      </c>
      <c r="G439" s="8" t="s">
        <v>570</v>
      </c>
      <c r="H439" s="11" t="s">
        <v>570</v>
      </c>
      <c r="I439" s="60" t="s">
        <v>570</v>
      </c>
    </row>
    <row r="440" spans="1:9" ht="15" customHeight="1">
      <c r="A440" s="8" t="s">
        <v>470</v>
      </c>
      <c r="B440" s="8" t="s">
        <v>470</v>
      </c>
      <c r="C440" s="8" t="s">
        <v>966</v>
      </c>
      <c r="D440" s="8" t="s">
        <v>577</v>
      </c>
      <c r="E440" s="8" t="s">
        <v>570</v>
      </c>
      <c r="F440" s="8" t="s">
        <v>570</v>
      </c>
      <c r="G440" s="8" t="s">
        <v>570</v>
      </c>
      <c r="H440" s="11" t="s">
        <v>570</v>
      </c>
      <c r="I440" s="60" t="s">
        <v>570</v>
      </c>
    </row>
    <row r="441" spans="1:9" ht="15" customHeight="1">
      <c r="A441" s="8" t="s">
        <v>471</v>
      </c>
      <c r="B441" s="8" t="s">
        <v>471</v>
      </c>
      <c r="C441" s="8" t="s">
        <v>967</v>
      </c>
      <c r="D441" s="8" t="s">
        <v>577</v>
      </c>
      <c r="E441" s="8">
        <v>7.5010568328999998</v>
      </c>
      <c r="F441" s="8">
        <v>9.7996479625999999</v>
      </c>
      <c r="G441" s="8">
        <v>11.55403965</v>
      </c>
      <c r="H441" s="11">
        <v>12.816268621000001</v>
      </c>
      <c r="I441" s="60">
        <v>11.998349323999999</v>
      </c>
    </row>
    <row r="442" spans="1:9" ht="15" customHeight="1">
      <c r="A442" s="8" t="s">
        <v>472</v>
      </c>
      <c r="B442" s="8" t="s">
        <v>472</v>
      </c>
      <c r="C442" s="8" t="s">
        <v>968</v>
      </c>
      <c r="D442" s="8" t="s">
        <v>584</v>
      </c>
      <c r="E442" s="8" t="s">
        <v>570</v>
      </c>
      <c r="F442" s="8" t="s">
        <v>570</v>
      </c>
      <c r="G442" s="8" t="s">
        <v>570</v>
      </c>
      <c r="H442" s="11" t="s">
        <v>570</v>
      </c>
      <c r="I442" s="60" t="s">
        <v>570</v>
      </c>
    </row>
    <row r="443" spans="1:9" ht="15" customHeight="1">
      <c r="A443" s="8" t="s">
        <v>473</v>
      </c>
      <c r="B443" s="8" t="s">
        <v>473</v>
      </c>
      <c r="C443" s="8" t="s">
        <v>969</v>
      </c>
      <c r="D443" s="8" t="s">
        <v>569</v>
      </c>
      <c r="E443" s="8" t="s">
        <v>570</v>
      </c>
      <c r="F443" s="8">
        <v>18.287033474000001</v>
      </c>
      <c r="G443" s="8">
        <v>16.407211961000002</v>
      </c>
      <c r="H443" s="11">
        <v>14.836319952</v>
      </c>
      <c r="I443" s="60">
        <v>14.151925078</v>
      </c>
    </row>
    <row r="444" spans="1:9" ht="15" customHeight="1">
      <c r="A444" s="8" t="s">
        <v>474</v>
      </c>
      <c r="B444" s="8" t="s">
        <v>474</v>
      </c>
      <c r="C444" s="8" t="s">
        <v>970</v>
      </c>
      <c r="D444" s="8" t="s">
        <v>569</v>
      </c>
      <c r="E444" s="8" t="s">
        <v>570</v>
      </c>
      <c r="F444" s="8">
        <v>10.859814867000001</v>
      </c>
      <c r="G444" s="8">
        <v>12.402464065</v>
      </c>
      <c r="H444" s="11">
        <v>12.434364875</v>
      </c>
      <c r="I444" s="60">
        <v>11.776041108999999</v>
      </c>
    </row>
    <row r="445" spans="1:9" ht="15" customHeight="1">
      <c r="A445" s="8" t="s">
        <v>475</v>
      </c>
      <c r="B445" s="8" t="s">
        <v>475</v>
      </c>
      <c r="C445" s="8" t="s">
        <v>971</v>
      </c>
      <c r="D445" s="8" t="s">
        <v>569</v>
      </c>
      <c r="E445" s="8" t="s">
        <v>570</v>
      </c>
      <c r="F445" s="8" t="s">
        <v>570</v>
      </c>
      <c r="G445" s="8" t="s">
        <v>570</v>
      </c>
      <c r="H445" s="11">
        <v>13.456169737</v>
      </c>
      <c r="I445" s="60">
        <v>13.469633193</v>
      </c>
    </row>
    <row r="446" spans="1:9" ht="15" customHeight="1">
      <c r="A446" s="8" t="s">
        <v>476</v>
      </c>
      <c r="B446" s="8" t="s">
        <v>476</v>
      </c>
      <c r="C446" s="8" t="s">
        <v>972</v>
      </c>
      <c r="D446" s="8" t="s">
        <v>618</v>
      </c>
      <c r="E446" s="8" t="s">
        <v>570</v>
      </c>
      <c r="F446" s="8" t="s">
        <v>570</v>
      </c>
      <c r="G446" s="8">
        <v>10.330206861000001</v>
      </c>
      <c r="H446" s="11">
        <v>11.396402581</v>
      </c>
      <c r="I446" s="60">
        <v>11.747979645999999</v>
      </c>
    </row>
    <row r="447" spans="1:9" ht="15" customHeight="1">
      <c r="A447" s="8" t="s">
        <v>477</v>
      </c>
      <c r="B447" s="8" t="s">
        <v>477</v>
      </c>
      <c r="C447" s="8" t="s">
        <v>973</v>
      </c>
      <c r="D447" s="8" t="s">
        <v>577</v>
      </c>
      <c r="E447" s="8" t="s">
        <v>570</v>
      </c>
      <c r="F447" s="8" t="s">
        <v>570</v>
      </c>
      <c r="G447" s="8" t="s">
        <v>570</v>
      </c>
      <c r="H447" s="11" t="s">
        <v>570</v>
      </c>
      <c r="I447" s="60" t="s">
        <v>570</v>
      </c>
    </row>
    <row r="448" spans="1:9" ht="15" customHeight="1">
      <c r="A448" s="8" t="s">
        <v>478</v>
      </c>
      <c r="B448" s="8" t="s">
        <v>478</v>
      </c>
      <c r="C448" s="8" t="s">
        <v>974</v>
      </c>
      <c r="D448" s="8" t="s">
        <v>577</v>
      </c>
      <c r="E448" s="8" t="s">
        <v>570</v>
      </c>
      <c r="F448" s="8" t="s">
        <v>570</v>
      </c>
      <c r="G448" s="8">
        <v>15.885947046</v>
      </c>
      <c r="H448" s="11">
        <v>13.856068743</v>
      </c>
      <c r="I448" s="60">
        <v>11.522198731</v>
      </c>
    </row>
    <row r="449" spans="1:9" ht="15" customHeight="1">
      <c r="A449" s="8" t="s">
        <v>479</v>
      </c>
      <c r="B449" s="8" t="s">
        <v>479</v>
      </c>
      <c r="C449" s="8" t="s">
        <v>975</v>
      </c>
      <c r="D449" s="8" t="s">
        <v>584</v>
      </c>
      <c r="E449" s="8" t="s">
        <v>570</v>
      </c>
      <c r="F449" s="8" t="s">
        <v>570</v>
      </c>
      <c r="G449" s="8" t="s">
        <v>570</v>
      </c>
      <c r="H449" s="11" t="s">
        <v>570</v>
      </c>
      <c r="I449" s="60">
        <v>14.898487261</v>
      </c>
    </row>
    <row r="450" spans="1:9" ht="15" customHeight="1">
      <c r="A450" s="8" t="s">
        <v>480</v>
      </c>
      <c r="B450" s="8" t="s">
        <v>480</v>
      </c>
      <c r="C450" s="8" t="s">
        <v>976</v>
      </c>
      <c r="D450" s="8" t="s">
        <v>569</v>
      </c>
      <c r="E450" s="8" t="s">
        <v>570</v>
      </c>
      <c r="F450" s="8">
        <v>12.513572204000001</v>
      </c>
      <c r="G450" s="8">
        <v>13.297350343</v>
      </c>
      <c r="H450" s="11">
        <v>12.419974391</v>
      </c>
      <c r="I450" s="60">
        <v>11.490471869</v>
      </c>
    </row>
    <row r="451" spans="1:9" ht="15" customHeight="1">
      <c r="A451" s="8" t="s">
        <v>481</v>
      </c>
      <c r="B451" s="8" t="s">
        <v>481</v>
      </c>
      <c r="C451" s="8" t="s">
        <v>977</v>
      </c>
      <c r="D451" s="8" t="s">
        <v>569</v>
      </c>
      <c r="E451" s="8">
        <v>4.8503262094000004</v>
      </c>
      <c r="F451" s="8">
        <v>8.1026629792999998</v>
      </c>
      <c r="G451" s="8">
        <v>14.802431610999999</v>
      </c>
      <c r="H451" s="11">
        <v>14.720812182</v>
      </c>
      <c r="I451" s="60">
        <v>12.906504065</v>
      </c>
    </row>
    <row r="452" spans="1:9" ht="15" customHeight="1">
      <c r="A452" s="8" t="s">
        <v>482</v>
      </c>
      <c r="B452" s="8" t="s">
        <v>482</v>
      </c>
      <c r="C452" s="8" t="s">
        <v>977</v>
      </c>
      <c r="D452" s="8" t="s">
        <v>569</v>
      </c>
      <c r="E452" s="8" t="s">
        <v>570</v>
      </c>
      <c r="F452" s="8" t="s">
        <v>570</v>
      </c>
      <c r="G452" s="8" t="s">
        <v>570</v>
      </c>
      <c r="H452" s="11" t="s">
        <v>570</v>
      </c>
      <c r="I452" s="60" t="s">
        <v>570</v>
      </c>
    </row>
    <row r="453" spans="1:9" ht="15" customHeight="1">
      <c r="A453" s="8" t="s">
        <v>483</v>
      </c>
      <c r="B453" s="8" t="s">
        <v>483</v>
      </c>
      <c r="C453" s="8" t="s">
        <v>978</v>
      </c>
      <c r="D453" s="8" t="s">
        <v>584</v>
      </c>
      <c r="E453" s="8" t="s">
        <v>570</v>
      </c>
      <c r="F453" s="8" t="s">
        <v>570</v>
      </c>
      <c r="G453" s="8" t="s">
        <v>570</v>
      </c>
      <c r="H453" s="11" t="s">
        <v>570</v>
      </c>
      <c r="I453" s="60" t="s">
        <v>570</v>
      </c>
    </row>
    <row r="454" spans="1:9" ht="15" customHeight="1">
      <c r="A454" s="8" t="s">
        <v>484</v>
      </c>
      <c r="B454" s="8" t="s">
        <v>484</v>
      </c>
      <c r="C454" s="8" t="s">
        <v>978</v>
      </c>
      <c r="D454" s="8" t="s">
        <v>584</v>
      </c>
      <c r="E454" s="8" t="s">
        <v>570</v>
      </c>
      <c r="F454" s="8" t="s">
        <v>570</v>
      </c>
      <c r="G454" s="8" t="s">
        <v>570</v>
      </c>
      <c r="H454" s="11" t="s">
        <v>570</v>
      </c>
      <c r="I454" s="60" t="s">
        <v>570</v>
      </c>
    </row>
    <row r="455" spans="1:9" ht="15" customHeight="1">
      <c r="A455" s="8" t="s">
        <v>485</v>
      </c>
      <c r="B455" s="8" t="s">
        <v>485</v>
      </c>
      <c r="C455" s="8" t="s">
        <v>979</v>
      </c>
      <c r="D455" s="8" t="s">
        <v>618</v>
      </c>
      <c r="E455" s="8" t="s">
        <v>570</v>
      </c>
      <c r="F455" s="8" t="s">
        <v>570</v>
      </c>
      <c r="G455" s="8" t="s">
        <v>570</v>
      </c>
      <c r="H455" s="11" t="s">
        <v>570</v>
      </c>
      <c r="I455" s="60" t="s">
        <v>570</v>
      </c>
    </row>
    <row r="456" spans="1:9" ht="15" customHeight="1">
      <c r="A456" s="8" t="s">
        <v>486</v>
      </c>
      <c r="B456" s="8" t="s">
        <v>486</v>
      </c>
      <c r="C456" s="8" t="s">
        <v>980</v>
      </c>
      <c r="D456" s="8" t="s">
        <v>569</v>
      </c>
      <c r="E456" s="8" t="s">
        <v>570</v>
      </c>
      <c r="F456" s="8">
        <v>7.7960387695</v>
      </c>
      <c r="G456" s="8">
        <v>9.8101265823000006</v>
      </c>
      <c r="H456" s="11">
        <v>11.696750902</v>
      </c>
      <c r="I456" s="60">
        <v>10.571081409</v>
      </c>
    </row>
    <row r="457" spans="1:9" ht="15" customHeight="1">
      <c r="A457" s="8" t="s">
        <v>487</v>
      </c>
      <c r="B457" s="8" t="s">
        <v>487</v>
      </c>
      <c r="C457" s="8" t="s">
        <v>981</v>
      </c>
      <c r="D457" s="8" t="s">
        <v>13</v>
      </c>
      <c r="E457" s="8">
        <v>4.5953315155999999</v>
      </c>
      <c r="F457" s="8">
        <v>5.5831559024999997</v>
      </c>
      <c r="G457" s="8">
        <v>8.1163567000000008</v>
      </c>
      <c r="H457" s="11">
        <v>8.1124659881000003</v>
      </c>
      <c r="I457" s="60">
        <v>7.4520936835000002</v>
      </c>
    </row>
    <row r="458" spans="1:9" ht="15" customHeight="1">
      <c r="A458" s="8" t="s">
        <v>488</v>
      </c>
      <c r="B458" s="8" t="s">
        <v>488</v>
      </c>
      <c r="C458" s="8" t="s">
        <v>982</v>
      </c>
      <c r="D458" s="8" t="s">
        <v>577</v>
      </c>
      <c r="E458" s="8">
        <v>6.0754189943999997</v>
      </c>
      <c r="F458" s="8">
        <v>9.3904185897999994</v>
      </c>
      <c r="G458" s="8">
        <v>7.5444839858000003</v>
      </c>
      <c r="H458" s="11">
        <v>7.8290308928999996</v>
      </c>
      <c r="I458" s="60">
        <v>8.7707728830999994</v>
      </c>
    </row>
    <row r="459" spans="1:9" ht="15" customHeight="1">
      <c r="A459" s="8" t="s">
        <v>489</v>
      </c>
      <c r="B459" s="8" t="s">
        <v>489</v>
      </c>
      <c r="C459" s="8" t="s">
        <v>983</v>
      </c>
      <c r="D459" s="8" t="s">
        <v>577</v>
      </c>
      <c r="E459" s="8">
        <v>3.1490678759000001</v>
      </c>
      <c r="F459" s="8">
        <v>5.0004340655000004</v>
      </c>
      <c r="G459" s="8">
        <v>8.4055712476999993</v>
      </c>
      <c r="H459" s="11">
        <v>9.9364145392999994</v>
      </c>
      <c r="I459" s="60">
        <v>8.8984775706000008</v>
      </c>
    </row>
    <row r="460" spans="1:9" ht="15" customHeight="1">
      <c r="A460" s="8" t="s">
        <v>490</v>
      </c>
      <c r="B460" s="8" t="s">
        <v>490</v>
      </c>
      <c r="C460" s="8" t="s">
        <v>984</v>
      </c>
      <c r="D460" s="8" t="s">
        <v>584</v>
      </c>
      <c r="E460" s="8" t="s">
        <v>570</v>
      </c>
      <c r="F460" s="8" t="s">
        <v>570</v>
      </c>
      <c r="G460" s="8">
        <v>11.139862854</v>
      </c>
      <c r="H460" s="11">
        <v>11.009174312000001</v>
      </c>
      <c r="I460" s="60">
        <v>10.267406659000001</v>
      </c>
    </row>
    <row r="461" spans="1:9" ht="15" customHeight="1">
      <c r="A461" s="8" t="s">
        <v>491</v>
      </c>
      <c r="B461" s="8" t="s">
        <v>491</v>
      </c>
      <c r="C461" s="8" t="s">
        <v>985</v>
      </c>
      <c r="D461" s="8" t="s">
        <v>584</v>
      </c>
      <c r="E461" s="8" t="s">
        <v>570</v>
      </c>
      <c r="F461" s="8" t="s">
        <v>570</v>
      </c>
      <c r="G461" s="8" t="s">
        <v>570</v>
      </c>
      <c r="H461" s="11" t="s">
        <v>570</v>
      </c>
      <c r="I461" s="60" t="s">
        <v>570</v>
      </c>
    </row>
    <row r="462" spans="1:9" ht="15" customHeight="1">
      <c r="A462" s="8" t="s">
        <v>492</v>
      </c>
      <c r="B462" s="8" t="s">
        <v>492</v>
      </c>
      <c r="C462" s="8" t="s">
        <v>986</v>
      </c>
      <c r="D462" s="8" t="s">
        <v>577</v>
      </c>
      <c r="E462" s="8" t="s">
        <v>570</v>
      </c>
      <c r="F462" s="8" t="s">
        <v>570</v>
      </c>
      <c r="G462" s="8" t="s">
        <v>570</v>
      </c>
      <c r="H462" s="11" t="s">
        <v>570</v>
      </c>
      <c r="I462" s="60" t="s">
        <v>570</v>
      </c>
    </row>
    <row r="463" spans="1:9" ht="15" customHeight="1">
      <c r="A463" s="8" t="s">
        <v>493</v>
      </c>
      <c r="B463" s="8" t="s">
        <v>493</v>
      </c>
      <c r="C463" s="8" t="s">
        <v>987</v>
      </c>
      <c r="D463" s="8" t="s">
        <v>569</v>
      </c>
      <c r="E463" s="8">
        <v>5.0709706959999998</v>
      </c>
      <c r="F463" s="8">
        <v>7.9901305129000004</v>
      </c>
      <c r="G463" s="8">
        <v>14.631268435999999</v>
      </c>
      <c r="H463" s="11">
        <v>14.243795085</v>
      </c>
      <c r="I463" s="60">
        <v>11.795188155</v>
      </c>
    </row>
    <row r="464" spans="1:9" ht="15" customHeight="1">
      <c r="A464" s="8" t="s">
        <v>494</v>
      </c>
      <c r="B464" s="8" t="s">
        <v>494</v>
      </c>
      <c r="C464" s="8" t="s">
        <v>988</v>
      </c>
      <c r="D464" s="8" t="s">
        <v>10</v>
      </c>
      <c r="E464" s="8" t="s">
        <v>570</v>
      </c>
      <c r="F464" s="8" t="s">
        <v>570</v>
      </c>
      <c r="G464" s="8" t="s">
        <v>570</v>
      </c>
      <c r="H464" s="11" t="s">
        <v>570</v>
      </c>
      <c r="I464" s="60" t="s">
        <v>570</v>
      </c>
    </row>
    <row r="465" spans="1:9" ht="15" customHeight="1">
      <c r="A465" s="8" t="s">
        <v>495</v>
      </c>
      <c r="B465" s="8" t="s">
        <v>495</v>
      </c>
      <c r="C465" s="8" t="s">
        <v>989</v>
      </c>
      <c r="D465" s="8" t="s">
        <v>569</v>
      </c>
      <c r="E465" s="8">
        <v>6.1027912536000004</v>
      </c>
      <c r="F465" s="8">
        <v>10.471698113</v>
      </c>
      <c r="G465" s="8">
        <v>13.106631664</v>
      </c>
      <c r="H465" s="11">
        <v>11.502614230000001</v>
      </c>
      <c r="I465" s="60">
        <v>11.444759206000001</v>
      </c>
    </row>
    <row r="466" spans="1:9" ht="15" customHeight="1">
      <c r="A466" s="8" t="s">
        <v>496</v>
      </c>
      <c r="B466" s="8" t="s">
        <v>496</v>
      </c>
      <c r="C466" s="8" t="s">
        <v>990</v>
      </c>
      <c r="D466" s="8" t="s">
        <v>577</v>
      </c>
      <c r="E466" s="8" t="s">
        <v>570</v>
      </c>
      <c r="F466" s="8" t="s">
        <v>570</v>
      </c>
      <c r="G466" s="8" t="s">
        <v>570</v>
      </c>
      <c r="H466" s="11" t="s">
        <v>570</v>
      </c>
      <c r="I466" s="60">
        <v>10.046728972</v>
      </c>
    </row>
    <row r="467" spans="1:9" ht="15" customHeight="1">
      <c r="A467" s="8" t="s">
        <v>497</v>
      </c>
      <c r="B467" s="8" t="s">
        <v>497</v>
      </c>
      <c r="C467" s="8" t="s">
        <v>990</v>
      </c>
      <c r="D467" s="8" t="s">
        <v>577</v>
      </c>
      <c r="E467" s="8" t="s">
        <v>570</v>
      </c>
      <c r="F467" s="8" t="s">
        <v>570</v>
      </c>
      <c r="G467" s="8" t="s">
        <v>570</v>
      </c>
      <c r="H467" s="11" t="s">
        <v>570</v>
      </c>
      <c r="I467" s="60" t="s">
        <v>570</v>
      </c>
    </row>
    <row r="468" spans="1:9" ht="15" customHeight="1">
      <c r="A468" s="8" t="s">
        <v>498</v>
      </c>
      <c r="B468" s="8" t="s">
        <v>498</v>
      </c>
      <c r="C468" s="8" t="s">
        <v>991</v>
      </c>
      <c r="D468" s="8" t="s">
        <v>10</v>
      </c>
      <c r="E468" s="8">
        <v>1.9527879528000001</v>
      </c>
      <c r="F468" s="8">
        <v>5.4078553451999998</v>
      </c>
      <c r="G468" s="8">
        <v>8.9438984949000009</v>
      </c>
      <c r="H468" s="11">
        <v>12.337662336999999</v>
      </c>
      <c r="I468" s="60">
        <v>9.3277810826999996</v>
      </c>
    </row>
    <row r="469" spans="1:9" ht="15" customHeight="1">
      <c r="A469" s="8" t="s">
        <v>499</v>
      </c>
      <c r="B469" s="8" t="s">
        <v>499</v>
      </c>
      <c r="C469" s="8" t="s">
        <v>992</v>
      </c>
      <c r="D469" s="8" t="s">
        <v>569</v>
      </c>
      <c r="E469" s="8" t="s">
        <v>570</v>
      </c>
      <c r="F469" s="8" t="s">
        <v>570</v>
      </c>
      <c r="G469" s="8">
        <v>13.985507245999999</v>
      </c>
      <c r="H469" s="11">
        <v>5.8305830583000002</v>
      </c>
      <c r="I469" s="60">
        <v>11.650485436</v>
      </c>
    </row>
    <row r="470" spans="1:9" ht="15" customHeight="1">
      <c r="A470" s="8" t="s">
        <v>500</v>
      </c>
      <c r="B470" s="8" t="s">
        <v>500</v>
      </c>
      <c r="C470" s="8" t="s">
        <v>993</v>
      </c>
      <c r="D470" s="8" t="s">
        <v>13</v>
      </c>
      <c r="E470" s="8">
        <v>6.7406774011000001</v>
      </c>
      <c r="F470" s="8">
        <v>7.7061724488000003</v>
      </c>
      <c r="G470" s="8">
        <v>10.323928944</v>
      </c>
      <c r="H470" s="11">
        <v>11.341318657</v>
      </c>
      <c r="I470" s="60">
        <v>11.334216695</v>
      </c>
    </row>
    <row r="471" spans="1:9" ht="15" customHeight="1">
      <c r="A471" s="8" t="s">
        <v>501</v>
      </c>
      <c r="B471" s="8" t="s">
        <v>501</v>
      </c>
      <c r="C471" s="8" t="s">
        <v>994</v>
      </c>
      <c r="D471" s="8" t="s">
        <v>577</v>
      </c>
      <c r="E471" s="8" t="s">
        <v>570</v>
      </c>
      <c r="F471" s="8" t="s">
        <v>570</v>
      </c>
      <c r="G471" s="8" t="s">
        <v>570</v>
      </c>
      <c r="H471" s="11" t="s">
        <v>570</v>
      </c>
      <c r="I471" s="60" t="s">
        <v>570</v>
      </c>
    </row>
    <row r="472" spans="1:9" ht="15" customHeight="1">
      <c r="A472" s="8" t="s">
        <v>502</v>
      </c>
      <c r="B472" s="8" t="s">
        <v>502</v>
      </c>
      <c r="C472" s="8" t="s">
        <v>995</v>
      </c>
      <c r="D472" s="8" t="s">
        <v>577</v>
      </c>
      <c r="E472" s="8">
        <v>0</v>
      </c>
      <c r="F472" s="8">
        <v>0</v>
      </c>
      <c r="G472" s="8">
        <v>0</v>
      </c>
      <c r="H472" s="11">
        <v>0</v>
      </c>
      <c r="I472" s="60">
        <v>0</v>
      </c>
    </row>
    <row r="473" spans="1:9" ht="15" customHeight="1">
      <c r="A473" s="8" t="s">
        <v>503</v>
      </c>
      <c r="B473" s="8" t="s">
        <v>503</v>
      </c>
      <c r="C473" s="8" t="s">
        <v>995</v>
      </c>
      <c r="D473" s="8" t="s">
        <v>577</v>
      </c>
      <c r="E473" s="8" t="s">
        <v>570</v>
      </c>
      <c r="F473" s="8" t="s">
        <v>570</v>
      </c>
      <c r="G473" s="8" t="s">
        <v>570</v>
      </c>
      <c r="H473" s="11" t="s">
        <v>570</v>
      </c>
      <c r="I473" s="60" t="s">
        <v>570</v>
      </c>
    </row>
    <row r="474" spans="1:9" ht="15" customHeight="1">
      <c r="A474" s="8" t="s">
        <v>504</v>
      </c>
      <c r="B474" s="8" t="s">
        <v>504</v>
      </c>
      <c r="C474" s="8" t="s">
        <v>996</v>
      </c>
      <c r="D474" s="8" t="s">
        <v>569</v>
      </c>
      <c r="E474" s="8">
        <v>5.1135060766000002</v>
      </c>
      <c r="F474" s="8">
        <v>7.3094115844000003</v>
      </c>
      <c r="G474" s="8">
        <v>11.480779176</v>
      </c>
      <c r="H474" s="11">
        <v>11.679560843999999</v>
      </c>
      <c r="I474" s="60">
        <v>10.280373831</v>
      </c>
    </row>
    <row r="475" spans="1:9" ht="15" customHeight="1">
      <c r="A475" s="8" t="s">
        <v>505</v>
      </c>
      <c r="B475" s="8" t="s">
        <v>505</v>
      </c>
      <c r="C475" s="8" t="s">
        <v>997</v>
      </c>
      <c r="D475" s="8" t="s">
        <v>577</v>
      </c>
      <c r="E475" s="8" t="s">
        <v>570</v>
      </c>
      <c r="F475" s="8">
        <v>8.4031100478000003</v>
      </c>
      <c r="G475" s="8">
        <v>9.3371703202000003</v>
      </c>
      <c r="H475" s="11">
        <v>7.8028109885000001</v>
      </c>
      <c r="I475" s="60">
        <v>9.7334085216999995</v>
      </c>
    </row>
    <row r="476" spans="1:9" ht="15" customHeight="1">
      <c r="A476" s="8" t="s">
        <v>506</v>
      </c>
      <c r="B476" s="8" t="s">
        <v>506</v>
      </c>
      <c r="C476" s="8" t="s">
        <v>998</v>
      </c>
      <c r="D476" s="8" t="s">
        <v>577</v>
      </c>
      <c r="E476" s="8" t="s">
        <v>570</v>
      </c>
      <c r="F476" s="8" t="s">
        <v>570</v>
      </c>
      <c r="G476" s="8" t="s">
        <v>570</v>
      </c>
      <c r="H476" s="11" t="s">
        <v>570</v>
      </c>
      <c r="I476" s="60">
        <v>11.599057180000001</v>
      </c>
    </row>
    <row r="477" spans="1:9" ht="15" customHeight="1">
      <c r="A477" s="8" t="s">
        <v>507</v>
      </c>
      <c r="B477" s="8" t="s">
        <v>507</v>
      </c>
      <c r="C477" s="8" t="s">
        <v>999</v>
      </c>
      <c r="D477" s="8" t="s">
        <v>584</v>
      </c>
      <c r="E477" s="8" t="s">
        <v>570</v>
      </c>
      <c r="F477" s="8" t="s">
        <v>570</v>
      </c>
      <c r="G477" s="8">
        <v>0</v>
      </c>
      <c r="H477" s="11">
        <v>0</v>
      </c>
      <c r="I477" s="60">
        <v>9.1196078432000007</v>
      </c>
    </row>
    <row r="478" spans="1:9" ht="15" customHeight="1">
      <c r="A478" s="8" t="s">
        <v>508</v>
      </c>
      <c r="B478" s="8" t="s">
        <v>508</v>
      </c>
      <c r="C478" s="8" t="s">
        <v>1000</v>
      </c>
      <c r="D478" s="8" t="s">
        <v>577</v>
      </c>
      <c r="E478" s="8" t="s">
        <v>570</v>
      </c>
      <c r="F478" s="8" t="s">
        <v>570</v>
      </c>
      <c r="G478" s="8" t="s">
        <v>570</v>
      </c>
      <c r="H478" s="11">
        <v>14.102564102000001</v>
      </c>
      <c r="I478" s="60">
        <v>12.319587628000001</v>
      </c>
    </row>
    <row r="479" spans="1:9" ht="15" customHeight="1">
      <c r="A479" s="8" t="s">
        <v>509</v>
      </c>
      <c r="B479" s="8" t="s">
        <v>509</v>
      </c>
      <c r="C479" s="8" t="s">
        <v>1000</v>
      </c>
      <c r="D479" s="8" t="s">
        <v>577</v>
      </c>
      <c r="E479" s="8" t="s">
        <v>570</v>
      </c>
      <c r="F479" s="8" t="s">
        <v>570</v>
      </c>
      <c r="G479" s="8" t="s">
        <v>570</v>
      </c>
      <c r="H479" s="11" t="s">
        <v>570</v>
      </c>
      <c r="I479" s="60" t="s">
        <v>570</v>
      </c>
    </row>
    <row r="480" spans="1:9" ht="15" customHeight="1">
      <c r="A480" s="8" t="s">
        <v>510</v>
      </c>
      <c r="B480" s="8" t="s">
        <v>510</v>
      </c>
      <c r="C480" s="8" t="s">
        <v>1001</v>
      </c>
      <c r="D480" s="8" t="s">
        <v>10</v>
      </c>
      <c r="E480" s="8">
        <v>2.5002394864999999</v>
      </c>
      <c r="F480" s="8">
        <v>1.1337868481</v>
      </c>
      <c r="G480" s="8">
        <v>6.7987457240999998</v>
      </c>
      <c r="H480" s="11">
        <v>6.7040498442000001</v>
      </c>
      <c r="I480" s="60">
        <v>7.0134695774000004</v>
      </c>
    </row>
    <row r="481" spans="1:9" ht="15" customHeight="1">
      <c r="A481" s="8" t="s">
        <v>511</v>
      </c>
      <c r="B481" s="8" t="s">
        <v>511</v>
      </c>
      <c r="C481" s="8" t="s">
        <v>1002</v>
      </c>
      <c r="D481" s="8" t="s">
        <v>569</v>
      </c>
      <c r="E481" s="8" t="s">
        <v>570</v>
      </c>
      <c r="F481" s="8" t="s">
        <v>570</v>
      </c>
      <c r="G481" s="8" t="s">
        <v>570</v>
      </c>
      <c r="H481" s="11">
        <v>12.96262166</v>
      </c>
      <c r="I481" s="60">
        <v>12.607129995999999</v>
      </c>
    </row>
    <row r="482" spans="1:9" ht="15" customHeight="1">
      <c r="A482" s="8" t="s">
        <v>512</v>
      </c>
      <c r="B482" s="8" t="s">
        <v>512</v>
      </c>
      <c r="C482" s="8" t="s">
        <v>1003</v>
      </c>
      <c r="D482" s="8" t="s">
        <v>577</v>
      </c>
      <c r="E482" s="8">
        <v>3.5174470274999998</v>
      </c>
      <c r="F482" s="8">
        <v>5.6382821161000001</v>
      </c>
      <c r="G482" s="8">
        <v>1.3109225825999999</v>
      </c>
      <c r="H482" s="11">
        <v>8.2146710608000006</v>
      </c>
      <c r="I482" s="60">
        <v>40.213969689000002</v>
      </c>
    </row>
    <row r="483" spans="1:9" ht="15" customHeight="1">
      <c r="A483" s="8" t="s">
        <v>513</v>
      </c>
      <c r="B483" s="8" t="s">
        <v>513</v>
      </c>
      <c r="C483" s="8" t="s">
        <v>1003</v>
      </c>
      <c r="D483" s="8" t="s">
        <v>577</v>
      </c>
      <c r="E483" s="8" t="s">
        <v>570</v>
      </c>
      <c r="F483" s="8" t="s">
        <v>570</v>
      </c>
      <c r="G483" s="8" t="s">
        <v>570</v>
      </c>
      <c r="H483" s="11" t="s">
        <v>570</v>
      </c>
      <c r="I483" s="60" t="s">
        <v>570</v>
      </c>
    </row>
    <row r="484" spans="1:9" ht="15" customHeight="1">
      <c r="A484" s="8" t="s">
        <v>514</v>
      </c>
      <c r="B484" s="8" t="s">
        <v>514</v>
      </c>
      <c r="C484" s="8" t="s">
        <v>1004</v>
      </c>
      <c r="D484" s="8" t="s">
        <v>584</v>
      </c>
      <c r="E484" s="8" t="s">
        <v>570</v>
      </c>
      <c r="F484" s="8" t="s">
        <v>570</v>
      </c>
      <c r="G484" s="8" t="s">
        <v>570</v>
      </c>
      <c r="H484" s="11" t="s">
        <v>570</v>
      </c>
      <c r="I484" s="60" t="s">
        <v>570</v>
      </c>
    </row>
    <row r="485" spans="1:9" ht="15" customHeight="1">
      <c r="A485" s="8" t="s">
        <v>515</v>
      </c>
      <c r="B485" s="8" t="s">
        <v>515</v>
      </c>
      <c r="C485" s="8" t="s">
        <v>1005</v>
      </c>
      <c r="D485" s="8" t="s">
        <v>569</v>
      </c>
      <c r="E485" s="8">
        <v>6.9198149575999999</v>
      </c>
      <c r="F485" s="8">
        <v>11.894129179</v>
      </c>
      <c r="G485" s="8">
        <v>12.395659432</v>
      </c>
      <c r="H485" s="11">
        <v>13.578254933</v>
      </c>
      <c r="I485" s="60">
        <v>11.967498549</v>
      </c>
    </row>
    <row r="486" spans="1:9" ht="15" customHeight="1">
      <c r="A486" s="8" t="s">
        <v>516</v>
      </c>
      <c r="B486" s="8" t="s">
        <v>516</v>
      </c>
      <c r="C486" s="8" t="s">
        <v>1006</v>
      </c>
      <c r="D486" s="8" t="s">
        <v>18</v>
      </c>
      <c r="E486" s="8">
        <v>14.270514695999999</v>
      </c>
      <c r="F486" s="8">
        <v>9.6118299446000002</v>
      </c>
      <c r="G486" s="8">
        <v>8.1374321881</v>
      </c>
      <c r="H486" s="11">
        <v>8.2919914953999996</v>
      </c>
      <c r="I486" s="60">
        <v>0.19569471624000001</v>
      </c>
    </row>
    <row r="487" spans="1:9" ht="15" customHeight="1">
      <c r="A487" s="8" t="s">
        <v>517</v>
      </c>
      <c r="B487" s="8" t="s">
        <v>517</v>
      </c>
      <c r="C487" s="8" t="s">
        <v>1007</v>
      </c>
      <c r="D487" s="8" t="s">
        <v>584</v>
      </c>
      <c r="E487" s="8">
        <v>4.2</v>
      </c>
      <c r="F487" s="8">
        <v>6.4006791172000002</v>
      </c>
      <c r="G487" s="8">
        <v>7.9442731042999997</v>
      </c>
      <c r="H487" s="11">
        <v>10.539149282</v>
      </c>
      <c r="I487" s="60">
        <v>9.6758104738000004</v>
      </c>
    </row>
    <row r="488" spans="1:9" ht="15" customHeight="1">
      <c r="A488" s="8" t="s">
        <v>518</v>
      </c>
      <c r="B488" s="8" t="s">
        <v>518</v>
      </c>
      <c r="C488" s="8" t="s">
        <v>1008</v>
      </c>
      <c r="D488" s="8" t="s">
        <v>13</v>
      </c>
      <c r="E488" s="8">
        <v>4.6424338206</v>
      </c>
      <c r="F488" s="8">
        <v>5.9238249595000001</v>
      </c>
      <c r="G488" s="8">
        <v>8.1564465408999993</v>
      </c>
      <c r="H488" s="11">
        <v>9.2942851332000007</v>
      </c>
      <c r="I488" s="60">
        <v>8.6570477246999999</v>
      </c>
    </row>
    <row r="489" spans="1:9" ht="15" customHeight="1">
      <c r="A489" s="8" t="s">
        <v>519</v>
      </c>
      <c r="B489" s="8" t="s">
        <v>519</v>
      </c>
      <c r="C489" s="8" t="s">
        <v>1009</v>
      </c>
      <c r="D489" s="8" t="s">
        <v>10</v>
      </c>
      <c r="E489" s="8">
        <v>2.2883595562000001</v>
      </c>
      <c r="F489" s="8">
        <v>4.6588745267</v>
      </c>
      <c r="G489" s="8">
        <v>8.5487277481999993</v>
      </c>
      <c r="H489" s="11">
        <v>10.441053511</v>
      </c>
      <c r="I489" s="60">
        <v>9.3835382513999992</v>
      </c>
    </row>
    <row r="490" spans="1:9" ht="15" customHeight="1">
      <c r="A490" s="8" t="s">
        <v>520</v>
      </c>
      <c r="B490" s="8" t="s">
        <v>520</v>
      </c>
      <c r="C490" s="8" t="s">
        <v>1009</v>
      </c>
      <c r="D490" s="8" t="s">
        <v>10</v>
      </c>
      <c r="E490" s="8" t="s">
        <v>570</v>
      </c>
      <c r="F490" s="8" t="s">
        <v>570</v>
      </c>
      <c r="G490" s="8" t="s">
        <v>570</v>
      </c>
      <c r="H490" s="11" t="s">
        <v>570</v>
      </c>
      <c r="I490" s="60" t="s">
        <v>570</v>
      </c>
    </row>
    <row r="491" spans="1:9" ht="15" customHeight="1">
      <c r="A491" s="8" t="s">
        <v>521</v>
      </c>
      <c r="B491" s="8" t="s">
        <v>521</v>
      </c>
      <c r="C491" s="8" t="s">
        <v>1010</v>
      </c>
      <c r="D491" s="8" t="s">
        <v>577</v>
      </c>
      <c r="E491" s="8">
        <v>6.5576519916000002</v>
      </c>
      <c r="F491" s="8">
        <v>7.6458256258999997</v>
      </c>
      <c r="G491" s="8">
        <v>7.0201643017000004</v>
      </c>
      <c r="H491" s="11">
        <v>5.0062578223000003</v>
      </c>
      <c r="I491" s="60">
        <v>3.8359788359999998</v>
      </c>
    </row>
    <row r="492" spans="1:9" ht="15" customHeight="1">
      <c r="A492" s="8" t="s">
        <v>522</v>
      </c>
      <c r="B492" s="8" t="s">
        <v>522</v>
      </c>
      <c r="C492" s="8" t="s">
        <v>1011</v>
      </c>
      <c r="D492" s="8" t="s">
        <v>569</v>
      </c>
      <c r="E492" s="8" t="s">
        <v>570</v>
      </c>
      <c r="F492" s="8">
        <v>9.1671845866999995</v>
      </c>
      <c r="G492" s="8">
        <v>10.403422982</v>
      </c>
      <c r="H492" s="11">
        <v>12.109530771999999</v>
      </c>
      <c r="I492" s="60">
        <v>10.551849604999999</v>
      </c>
    </row>
    <row r="493" spans="1:9" ht="15" customHeight="1">
      <c r="A493" s="8" t="s">
        <v>523</v>
      </c>
      <c r="B493" s="8" t="s">
        <v>523</v>
      </c>
      <c r="C493" s="8" t="s">
        <v>1012</v>
      </c>
      <c r="D493" s="8" t="s">
        <v>618</v>
      </c>
      <c r="E493" s="8" t="s">
        <v>570</v>
      </c>
      <c r="F493" s="8" t="s">
        <v>570</v>
      </c>
      <c r="G493" s="8" t="s">
        <v>570</v>
      </c>
      <c r="H493" s="11" t="s">
        <v>570</v>
      </c>
      <c r="I493" s="60" t="s">
        <v>570</v>
      </c>
    </row>
    <row r="494" spans="1:9" ht="15" customHeight="1">
      <c r="A494" s="8" t="s">
        <v>524</v>
      </c>
      <c r="B494" s="8" t="s">
        <v>524</v>
      </c>
      <c r="C494" s="8" t="s">
        <v>1013</v>
      </c>
      <c r="D494" s="8" t="s">
        <v>618</v>
      </c>
      <c r="E494" s="8" t="s">
        <v>570</v>
      </c>
      <c r="F494" s="8" t="s">
        <v>570</v>
      </c>
      <c r="G494" s="8" t="s">
        <v>570</v>
      </c>
      <c r="H494" s="11" t="s">
        <v>570</v>
      </c>
      <c r="I494" s="60" t="s">
        <v>570</v>
      </c>
    </row>
    <row r="495" spans="1:9" ht="15" customHeight="1">
      <c r="A495" s="8" t="s">
        <v>525</v>
      </c>
      <c r="B495" s="8" t="s">
        <v>525</v>
      </c>
      <c r="C495" s="8" t="s">
        <v>1014</v>
      </c>
      <c r="D495" s="8" t="s">
        <v>577</v>
      </c>
      <c r="E495" s="8" t="s">
        <v>570</v>
      </c>
      <c r="F495" s="8" t="s">
        <v>570</v>
      </c>
      <c r="G495" s="8" t="s">
        <v>570</v>
      </c>
      <c r="H495" s="11" t="s">
        <v>570</v>
      </c>
      <c r="I495" s="60" t="s">
        <v>570</v>
      </c>
    </row>
    <row r="496" spans="1:9" ht="15" customHeight="1">
      <c r="A496" s="8" t="s">
        <v>526</v>
      </c>
      <c r="B496" s="8" t="s">
        <v>526</v>
      </c>
      <c r="C496" s="8" t="s">
        <v>1014</v>
      </c>
      <c r="D496" s="8" t="s">
        <v>577</v>
      </c>
      <c r="E496" s="8" t="s">
        <v>570</v>
      </c>
      <c r="F496" s="8" t="s">
        <v>570</v>
      </c>
      <c r="G496" s="8" t="s">
        <v>570</v>
      </c>
      <c r="H496" s="11" t="s">
        <v>570</v>
      </c>
      <c r="I496" s="60" t="s">
        <v>570</v>
      </c>
    </row>
    <row r="497" spans="1:9" ht="15" customHeight="1">
      <c r="A497" s="8" t="s">
        <v>527</v>
      </c>
      <c r="B497" s="8" t="s">
        <v>527</v>
      </c>
      <c r="C497" s="8" t="s">
        <v>1015</v>
      </c>
      <c r="D497" s="8" t="s">
        <v>569</v>
      </c>
      <c r="E497" s="8" t="s">
        <v>570</v>
      </c>
      <c r="F497" s="8" t="s">
        <v>570</v>
      </c>
      <c r="G497" s="8" t="s">
        <v>570</v>
      </c>
      <c r="H497" s="11" t="s">
        <v>570</v>
      </c>
      <c r="I497" s="60" t="s">
        <v>570</v>
      </c>
    </row>
    <row r="498" spans="1:9" ht="15" customHeight="1">
      <c r="A498" s="8" t="s">
        <v>528</v>
      </c>
      <c r="B498" s="8" t="s">
        <v>528</v>
      </c>
      <c r="C498" s="8" t="s">
        <v>1015</v>
      </c>
      <c r="D498" s="8" t="s">
        <v>569</v>
      </c>
      <c r="E498" s="8" t="s">
        <v>570</v>
      </c>
      <c r="F498" s="8" t="s">
        <v>570</v>
      </c>
      <c r="G498" s="8" t="s">
        <v>570</v>
      </c>
      <c r="H498" s="11" t="s">
        <v>570</v>
      </c>
      <c r="I498" s="60" t="s">
        <v>570</v>
      </c>
    </row>
    <row r="499" spans="1:9" ht="15" customHeight="1">
      <c r="A499" s="8" t="s">
        <v>529</v>
      </c>
      <c r="B499" s="8" t="s">
        <v>529</v>
      </c>
      <c r="C499" s="8" t="s">
        <v>1016</v>
      </c>
      <c r="D499" s="8" t="s">
        <v>577</v>
      </c>
      <c r="E499" s="8" t="s">
        <v>570</v>
      </c>
      <c r="F499" s="8" t="s">
        <v>570</v>
      </c>
      <c r="G499" s="8" t="s">
        <v>570</v>
      </c>
      <c r="H499" s="11">
        <v>10.489043498999999</v>
      </c>
      <c r="I499" s="60">
        <v>11.603102779</v>
      </c>
    </row>
    <row r="500" spans="1:9" ht="15" customHeight="1">
      <c r="A500" s="8" t="s">
        <v>530</v>
      </c>
      <c r="B500" s="8" t="s">
        <v>530</v>
      </c>
      <c r="C500" s="8" t="s">
        <v>1017</v>
      </c>
      <c r="D500" s="8" t="s">
        <v>584</v>
      </c>
      <c r="E500" s="8" t="s">
        <v>570</v>
      </c>
      <c r="F500" s="8" t="s">
        <v>570</v>
      </c>
      <c r="G500" s="8">
        <v>0.50772274999</v>
      </c>
      <c r="H500" s="11">
        <v>0</v>
      </c>
      <c r="I500" s="60">
        <v>0</v>
      </c>
    </row>
  </sheetData>
  <autoFilter ref="A1:I1" xr:uid="{00000000-0009-0000-0000-000002000000}"/>
  <sortState xmlns:xlrd2="http://schemas.microsoft.com/office/spreadsheetml/2017/richdata2" ref="A2:I2">
    <sortCondition ref="A1:A2"/>
  </sortState>
  <conditionalFormatting sqref="A2:I2 I3:I500">
    <cfRule type="expression" dxfId="1" priority="1">
      <formula>ODD(ROW()) = ROW()</formula>
    </cfRule>
    <cfRule type="expression" dxfId="0" priority="2">
      <formula>EVEN(ROW()) = ROW()</formula>
    </cfRule>
  </conditionalFormatting>
  <pageMargins left="0.7" right="0.7" top="0.75" bottom="0.75" header="0.3" footer="0.3"/>
  <pageSetup paperSize="9" orientation="portrait" r:id="rId1"/>
  <headerFooter>
    <oddFooter>&amp;R_x000D_&amp;1#&amp;"Calibri"&amp;10&amp;K008000 [ CLASSIFICAÇÃO: PÚBLICA ]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77E05-1B8D-4446-A52C-09917EAE5550}">
  <dimension ref="A1:E2496"/>
  <sheetViews>
    <sheetView workbookViewId="0">
      <selection activeCell="G12" sqref="G12"/>
    </sheetView>
  </sheetViews>
  <sheetFormatPr defaultRowHeight="14.45"/>
  <cols>
    <col min="1" max="1" width="17" customWidth="1"/>
    <col min="2" max="2" width="44" bestFit="1" customWidth="1"/>
    <col min="3" max="3" width="16.140625" bestFit="1" customWidth="1"/>
    <col min="4" max="4" width="18" customWidth="1"/>
    <col min="5" max="5" width="6.28515625" customWidth="1"/>
  </cols>
  <sheetData>
    <row r="1" spans="1:5">
      <c r="A1" t="s">
        <v>43</v>
      </c>
      <c r="B1" t="s">
        <v>44</v>
      </c>
      <c r="C1" t="s">
        <v>45</v>
      </c>
      <c r="D1" t="s">
        <v>1018</v>
      </c>
      <c r="E1" t="s">
        <v>543</v>
      </c>
    </row>
    <row r="2" spans="1:5">
      <c r="A2" t="s">
        <v>50</v>
      </c>
      <c r="B2" t="s">
        <v>567</v>
      </c>
      <c r="C2" t="s">
        <v>10</v>
      </c>
      <c r="D2" s="69">
        <v>2.9723797328999999</v>
      </c>
      <c r="E2">
        <v>2020</v>
      </c>
    </row>
    <row r="3" spans="1:5">
      <c r="A3" t="s">
        <v>51</v>
      </c>
      <c r="B3" t="s">
        <v>568</v>
      </c>
      <c r="C3" t="s">
        <v>569</v>
      </c>
      <c r="D3" s="69" t="s">
        <v>570</v>
      </c>
      <c r="E3">
        <v>2020</v>
      </c>
    </row>
    <row r="4" spans="1:5">
      <c r="A4" t="s">
        <v>25</v>
      </c>
      <c r="B4" t="s">
        <v>571</v>
      </c>
      <c r="C4" t="s">
        <v>18</v>
      </c>
      <c r="D4" s="69" t="s">
        <v>570</v>
      </c>
      <c r="E4">
        <v>2020</v>
      </c>
    </row>
    <row r="5" spans="1:5">
      <c r="A5" t="s">
        <v>52</v>
      </c>
      <c r="B5" t="s">
        <v>572</v>
      </c>
      <c r="C5" t="s">
        <v>569</v>
      </c>
      <c r="D5" s="69" t="s">
        <v>570</v>
      </c>
      <c r="E5">
        <v>2020</v>
      </c>
    </row>
    <row r="6" spans="1:5">
      <c r="A6" t="s">
        <v>35</v>
      </c>
      <c r="B6" t="s">
        <v>573</v>
      </c>
      <c r="C6" t="s">
        <v>18</v>
      </c>
      <c r="D6" s="69">
        <v>0</v>
      </c>
      <c r="E6">
        <v>2020</v>
      </c>
    </row>
    <row r="7" spans="1:5">
      <c r="A7" t="s">
        <v>53</v>
      </c>
      <c r="B7" t="s">
        <v>574</v>
      </c>
      <c r="C7" t="s">
        <v>569</v>
      </c>
      <c r="D7" s="69" t="s">
        <v>570</v>
      </c>
      <c r="E7">
        <v>2020</v>
      </c>
    </row>
    <row r="8" spans="1:5">
      <c r="A8" t="s">
        <v>54</v>
      </c>
      <c r="B8" t="s">
        <v>574</v>
      </c>
      <c r="C8" t="s">
        <v>569</v>
      </c>
      <c r="D8" s="69" t="s">
        <v>570</v>
      </c>
      <c r="E8">
        <v>2020</v>
      </c>
    </row>
    <row r="9" spans="1:5">
      <c r="A9" t="s">
        <v>55</v>
      </c>
      <c r="B9" t="s">
        <v>575</v>
      </c>
      <c r="C9" t="s">
        <v>569</v>
      </c>
      <c r="D9" s="69" t="s">
        <v>570</v>
      </c>
      <c r="E9">
        <v>2020</v>
      </c>
    </row>
    <row r="10" spans="1:5">
      <c r="A10" t="s">
        <v>56</v>
      </c>
      <c r="B10" t="s">
        <v>576</v>
      </c>
      <c r="C10" t="s">
        <v>577</v>
      </c>
      <c r="D10" s="69">
        <v>4.4321153233999997</v>
      </c>
      <c r="E10">
        <v>2020</v>
      </c>
    </row>
    <row r="11" spans="1:5">
      <c r="A11" t="s">
        <v>57</v>
      </c>
      <c r="B11" t="s">
        <v>578</v>
      </c>
      <c r="C11" t="s">
        <v>569</v>
      </c>
      <c r="D11" s="69">
        <v>4.2591191611000001</v>
      </c>
      <c r="E11">
        <v>2020</v>
      </c>
    </row>
    <row r="12" spans="1:5">
      <c r="A12" t="s">
        <v>58</v>
      </c>
      <c r="B12" t="s">
        <v>579</v>
      </c>
      <c r="C12" t="s">
        <v>10</v>
      </c>
      <c r="D12" s="69" t="s">
        <v>570</v>
      </c>
      <c r="E12">
        <v>2020</v>
      </c>
    </row>
    <row r="13" spans="1:5">
      <c r="A13" t="s">
        <v>59</v>
      </c>
      <c r="B13" t="s">
        <v>580</v>
      </c>
      <c r="C13" t="s">
        <v>569</v>
      </c>
      <c r="D13" s="69" t="s">
        <v>570</v>
      </c>
      <c r="E13">
        <v>2020</v>
      </c>
    </row>
    <row r="14" spans="1:5">
      <c r="A14" t="s">
        <v>60</v>
      </c>
      <c r="B14" t="s">
        <v>581</v>
      </c>
      <c r="C14" t="s">
        <v>569</v>
      </c>
      <c r="D14" s="69" t="s">
        <v>570</v>
      </c>
      <c r="E14">
        <v>2020</v>
      </c>
    </row>
    <row r="15" spans="1:5">
      <c r="A15" t="s">
        <v>61</v>
      </c>
      <c r="B15" t="s">
        <v>581</v>
      </c>
      <c r="C15" t="s">
        <v>569</v>
      </c>
      <c r="D15" s="69" t="s">
        <v>570</v>
      </c>
      <c r="E15">
        <v>2020</v>
      </c>
    </row>
    <row r="16" spans="1:5">
      <c r="A16" t="s">
        <v>62</v>
      </c>
      <c r="B16" t="s">
        <v>582</v>
      </c>
      <c r="C16" t="s">
        <v>569</v>
      </c>
      <c r="D16" s="69" t="s">
        <v>570</v>
      </c>
      <c r="E16">
        <v>2020</v>
      </c>
    </row>
    <row r="17" spans="1:5">
      <c r="A17" t="s">
        <v>63</v>
      </c>
      <c r="B17" t="s">
        <v>583</v>
      </c>
      <c r="C17" t="s">
        <v>584</v>
      </c>
      <c r="D17" s="69" t="s">
        <v>570</v>
      </c>
      <c r="E17">
        <v>2020</v>
      </c>
    </row>
    <row r="18" spans="1:5">
      <c r="A18" t="s">
        <v>64</v>
      </c>
      <c r="B18" t="s">
        <v>585</v>
      </c>
      <c r="C18" t="s">
        <v>569</v>
      </c>
      <c r="D18" s="69">
        <v>6.0627687983999996</v>
      </c>
      <c r="E18">
        <v>2020</v>
      </c>
    </row>
    <row r="19" spans="1:5">
      <c r="A19" t="s">
        <v>65</v>
      </c>
      <c r="B19" t="s">
        <v>585</v>
      </c>
      <c r="C19" t="s">
        <v>14</v>
      </c>
      <c r="D19" s="69" t="s">
        <v>570</v>
      </c>
      <c r="E19">
        <v>2020</v>
      </c>
    </row>
    <row r="20" spans="1:5">
      <c r="A20" t="s">
        <v>66</v>
      </c>
      <c r="B20" t="s">
        <v>586</v>
      </c>
      <c r="C20" t="s">
        <v>584</v>
      </c>
      <c r="D20" s="69" t="s">
        <v>570</v>
      </c>
      <c r="E20">
        <v>2020</v>
      </c>
    </row>
    <row r="21" spans="1:5">
      <c r="A21" t="s">
        <v>67</v>
      </c>
      <c r="B21" t="s">
        <v>587</v>
      </c>
      <c r="C21" t="s">
        <v>584</v>
      </c>
      <c r="D21" s="69" t="s">
        <v>570</v>
      </c>
      <c r="E21">
        <v>2020</v>
      </c>
    </row>
    <row r="22" spans="1:5">
      <c r="A22" t="s">
        <v>68</v>
      </c>
      <c r="B22" t="s">
        <v>588</v>
      </c>
      <c r="C22" t="s">
        <v>569</v>
      </c>
      <c r="D22" s="69" t="s">
        <v>570</v>
      </c>
      <c r="E22">
        <v>2020</v>
      </c>
    </row>
    <row r="23" spans="1:5">
      <c r="A23" t="s">
        <v>69</v>
      </c>
      <c r="B23" t="s">
        <v>589</v>
      </c>
      <c r="C23" t="s">
        <v>569</v>
      </c>
      <c r="D23" s="69" t="s">
        <v>570</v>
      </c>
      <c r="E23">
        <v>2020</v>
      </c>
    </row>
    <row r="24" spans="1:5">
      <c r="A24" t="s">
        <v>70</v>
      </c>
      <c r="B24" t="s">
        <v>590</v>
      </c>
      <c r="C24" t="s">
        <v>10</v>
      </c>
      <c r="D24" s="69">
        <v>0.59258175433000004</v>
      </c>
      <c r="E24">
        <v>2020</v>
      </c>
    </row>
    <row r="25" spans="1:5">
      <c r="A25" t="s">
        <v>71</v>
      </c>
      <c r="B25" t="s">
        <v>591</v>
      </c>
      <c r="C25" t="s">
        <v>577</v>
      </c>
      <c r="D25" s="69" t="s">
        <v>570</v>
      </c>
      <c r="E25">
        <v>2020</v>
      </c>
    </row>
    <row r="26" spans="1:5">
      <c r="A26" t="s">
        <v>72</v>
      </c>
      <c r="B26" t="s">
        <v>592</v>
      </c>
      <c r="C26" t="s">
        <v>569</v>
      </c>
      <c r="D26" s="69" t="s">
        <v>570</v>
      </c>
      <c r="E26">
        <v>2020</v>
      </c>
    </row>
    <row r="27" spans="1:5">
      <c r="A27" t="s">
        <v>73</v>
      </c>
      <c r="B27" t="s">
        <v>593</v>
      </c>
      <c r="C27" t="s">
        <v>569</v>
      </c>
      <c r="D27" s="69" t="s">
        <v>570</v>
      </c>
      <c r="E27">
        <v>2020</v>
      </c>
    </row>
    <row r="28" spans="1:5">
      <c r="A28" t="s">
        <v>74</v>
      </c>
      <c r="B28" t="s">
        <v>594</v>
      </c>
      <c r="C28" t="s">
        <v>569</v>
      </c>
      <c r="D28" s="69">
        <v>8.5083074675999999</v>
      </c>
      <c r="E28">
        <v>2020</v>
      </c>
    </row>
    <row r="29" spans="1:5">
      <c r="A29" t="s">
        <v>75</v>
      </c>
      <c r="B29" t="s">
        <v>595</v>
      </c>
      <c r="C29" t="s">
        <v>569</v>
      </c>
      <c r="D29" s="69">
        <v>9.6691155007000003</v>
      </c>
      <c r="E29">
        <v>2020</v>
      </c>
    </row>
    <row r="30" spans="1:5">
      <c r="A30" t="s">
        <v>76</v>
      </c>
      <c r="B30" t="s">
        <v>596</v>
      </c>
      <c r="C30" t="s">
        <v>569</v>
      </c>
      <c r="D30" s="69" t="s">
        <v>570</v>
      </c>
      <c r="E30">
        <v>2020</v>
      </c>
    </row>
    <row r="31" spans="1:5">
      <c r="A31" t="s">
        <v>77</v>
      </c>
      <c r="B31" t="s">
        <v>597</v>
      </c>
      <c r="C31" t="s">
        <v>569</v>
      </c>
      <c r="D31" s="69" t="s">
        <v>570</v>
      </c>
      <c r="E31">
        <v>2020</v>
      </c>
    </row>
    <row r="32" spans="1:5">
      <c r="A32" t="s">
        <v>78</v>
      </c>
      <c r="B32" t="s">
        <v>598</v>
      </c>
      <c r="C32" t="s">
        <v>569</v>
      </c>
      <c r="D32" s="69" t="s">
        <v>570</v>
      </c>
      <c r="E32">
        <v>2020</v>
      </c>
    </row>
    <row r="33" spans="1:5">
      <c r="A33" t="s">
        <v>79</v>
      </c>
      <c r="B33" t="s">
        <v>599</v>
      </c>
      <c r="C33" t="s">
        <v>569</v>
      </c>
      <c r="D33" s="69">
        <v>8.0500651195999993</v>
      </c>
      <c r="E33">
        <v>2020</v>
      </c>
    </row>
    <row r="34" spans="1:5">
      <c r="A34" t="s">
        <v>80</v>
      </c>
      <c r="B34" t="s">
        <v>600</v>
      </c>
      <c r="C34" t="s">
        <v>569</v>
      </c>
      <c r="D34" s="69">
        <v>5.5914972273999997</v>
      </c>
      <c r="E34">
        <v>2020</v>
      </c>
    </row>
    <row r="35" spans="1:5">
      <c r="A35" t="s">
        <v>81</v>
      </c>
      <c r="B35" t="s">
        <v>601</v>
      </c>
      <c r="C35" t="s">
        <v>569</v>
      </c>
      <c r="D35" s="69">
        <v>8.2611485403000007</v>
      </c>
      <c r="E35">
        <v>2020</v>
      </c>
    </row>
    <row r="36" spans="1:5">
      <c r="A36" t="s">
        <v>82</v>
      </c>
      <c r="B36" t="s">
        <v>602</v>
      </c>
      <c r="C36" t="s">
        <v>569</v>
      </c>
      <c r="D36" s="69" t="s">
        <v>570</v>
      </c>
      <c r="E36">
        <v>2020</v>
      </c>
    </row>
    <row r="37" spans="1:5">
      <c r="A37" t="s">
        <v>83</v>
      </c>
      <c r="B37" t="s">
        <v>603</v>
      </c>
      <c r="C37" t="s">
        <v>569</v>
      </c>
      <c r="D37" s="69" t="s">
        <v>570</v>
      </c>
      <c r="E37">
        <v>2020</v>
      </c>
    </row>
    <row r="38" spans="1:5">
      <c r="A38" t="s">
        <v>84</v>
      </c>
      <c r="B38" t="s">
        <v>604</v>
      </c>
      <c r="C38" t="s">
        <v>569</v>
      </c>
      <c r="D38" s="69" t="s">
        <v>570</v>
      </c>
      <c r="E38">
        <v>2020</v>
      </c>
    </row>
    <row r="39" spans="1:5">
      <c r="A39" t="s">
        <v>85</v>
      </c>
      <c r="B39" t="s">
        <v>605</v>
      </c>
      <c r="C39" t="s">
        <v>569</v>
      </c>
      <c r="D39" s="69" t="s">
        <v>570</v>
      </c>
      <c r="E39">
        <v>2020</v>
      </c>
    </row>
    <row r="40" spans="1:5">
      <c r="A40" t="s">
        <v>86</v>
      </c>
      <c r="B40" t="s">
        <v>606</v>
      </c>
      <c r="C40" t="s">
        <v>14</v>
      </c>
      <c r="D40" s="69" t="s">
        <v>570</v>
      </c>
      <c r="E40">
        <v>2020</v>
      </c>
    </row>
    <row r="41" spans="1:5">
      <c r="A41" t="s">
        <v>31</v>
      </c>
      <c r="B41" t="s">
        <v>607</v>
      </c>
      <c r="C41" t="s">
        <v>18</v>
      </c>
      <c r="D41" s="69" t="s">
        <v>570</v>
      </c>
      <c r="E41">
        <v>2020</v>
      </c>
    </row>
    <row r="42" spans="1:5">
      <c r="A42" t="s">
        <v>87</v>
      </c>
      <c r="B42" t="s">
        <v>608</v>
      </c>
      <c r="C42" t="s">
        <v>569</v>
      </c>
      <c r="D42" s="69" t="s">
        <v>570</v>
      </c>
      <c r="E42">
        <v>2020</v>
      </c>
    </row>
    <row r="43" spans="1:5">
      <c r="A43" t="s">
        <v>88</v>
      </c>
      <c r="B43" t="s">
        <v>608</v>
      </c>
      <c r="C43" t="s">
        <v>569</v>
      </c>
      <c r="D43" s="69" t="s">
        <v>570</v>
      </c>
      <c r="E43">
        <v>2020</v>
      </c>
    </row>
    <row r="44" spans="1:5">
      <c r="A44" t="s">
        <v>30</v>
      </c>
      <c r="B44" t="s">
        <v>609</v>
      </c>
      <c r="C44" t="s">
        <v>18</v>
      </c>
      <c r="D44" s="69" t="s">
        <v>570</v>
      </c>
      <c r="E44">
        <v>2020</v>
      </c>
    </row>
    <row r="45" spans="1:5">
      <c r="A45" t="s">
        <v>89</v>
      </c>
      <c r="B45" t="s">
        <v>610</v>
      </c>
      <c r="C45" t="s">
        <v>569</v>
      </c>
      <c r="D45" s="69" t="s">
        <v>570</v>
      </c>
      <c r="E45">
        <v>2020</v>
      </c>
    </row>
    <row r="46" spans="1:5">
      <c r="A46" t="s">
        <v>90</v>
      </c>
      <c r="B46" t="s">
        <v>610</v>
      </c>
      <c r="C46" t="s">
        <v>569</v>
      </c>
      <c r="D46" s="69" t="s">
        <v>570</v>
      </c>
      <c r="E46">
        <v>2020</v>
      </c>
    </row>
    <row r="47" spans="1:5">
      <c r="A47" t="s">
        <v>91</v>
      </c>
      <c r="B47" t="s">
        <v>611</v>
      </c>
      <c r="C47" t="s">
        <v>10</v>
      </c>
      <c r="D47" s="69" t="s">
        <v>570</v>
      </c>
      <c r="E47">
        <v>2020</v>
      </c>
    </row>
    <row r="48" spans="1:5">
      <c r="A48" t="s">
        <v>92</v>
      </c>
      <c r="B48" t="s">
        <v>612</v>
      </c>
      <c r="C48" t="s">
        <v>569</v>
      </c>
      <c r="D48" s="69" t="s">
        <v>570</v>
      </c>
      <c r="E48">
        <v>2020</v>
      </c>
    </row>
    <row r="49" spans="1:5">
      <c r="A49" t="s">
        <v>93</v>
      </c>
      <c r="B49" t="s">
        <v>613</v>
      </c>
      <c r="C49" t="s">
        <v>569</v>
      </c>
      <c r="D49" s="69" t="s">
        <v>570</v>
      </c>
      <c r="E49">
        <v>2020</v>
      </c>
    </row>
    <row r="50" spans="1:5">
      <c r="A50" t="s">
        <v>94</v>
      </c>
      <c r="B50" t="s">
        <v>613</v>
      </c>
      <c r="C50" t="s">
        <v>569</v>
      </c>
      <c r="D50" s="69" t="s">
        <v>570</v>
      </c>
      <c r="E50">
        <v>2020</v>
      </c>
    </row>
    <row r="51" spans="1:5">
      <c r="A51" t="s">
        <v>28</v>
      </c>
      <c r="B51" t="s">
        <v>614</v>
      </c>
      <c r="C51" t="s">
        <v>18</v>
      </c>
      <c r="D51" s="69">
        <v>6.5056376361000003</v>
      </c>
      <c r="E51">
        <v>2020</v>
      </c>
    </row>
    <row r="52" spans="1:5">
      <c r="A52" t="s">
        <v>95</v>
      </c>
      <c r="B52" t="s">
        <v>615</v>
      </c>
      <c r="C52" t="s">
        <v>569</v>
      </c>
      <c r="D52" s="69">
        <v>8.3256953003999996</v>
      </c>
      <c r="E52">
        <v>2020</v>
      </c>
    </row>
    <row r="53" spans="1:5">
      <c r="A53" t="s">
        <v>96</v>
      </c>
      <c r="B53" t="s">
        <v>616</v>
      </c>
      <c r="C53" t="s">
        <v>569</v>
      </c>
      <c r="D53" s="69">
        <v>6.0172143975000001</v>
      </c>
      <c r="E53">
        <v>2020</v>
      </c>
    </row>
    <row r="54" spans="1:5">
      <c r="A54" t="s">
        <v>97</v>
      </c>
      <c r="B54" t="s">
        <v>617</v>
      </c>
      <c r="C54" t="s">
        <v>618</v>
      </c>
      <c r="D54" s="69">
        <v>1.4279642549</v>
      </c>
      <c r="E54">
        <v>2020</v>
      </c>
    </row>
    <row r="55" spans="1:5">
      <c r="A55" t="s">
        <v>98</v>
      </c>
      <c r="B55" t="s">
        <v>619</v>
      </c>
      <c r="C55" t="s">
        <v>13</v>
      </c>
      <c r="D55" s="69">
        <v>4.0735569364000002</v>
      </c>
      <c r="E55">
        <v>2020</v>
      </c>
    </row>
    <row r="56" spans="1:5">
      <c r="A56" t="s">
        <v>99</v>
      </c>
      <c r="B56" t="s">
        <v>620</v>
      </c>
      <c r="C56" t="s">
        <v>569</v>
      </c>
      <c r="D56" s="69">
        <v>4.9586734095000002</v>
      </c>
      <c r="E56">
        <v>2020</v>
      </c>
    </row>
    <row r="57" spans="1:5">
      <c r="A57" t="s">
        <v>100</v>
      </c>
      <c r="B57" t="s">
        <v>621</v>
      </c>
      <c r="C57" t="s">
        <v>569</v>
      </c>
      <c r="D57" s="69" t="s">
        <v>570</v>
      </c>
      <c r="E57">
        <v>2020</v>
      </c>
    </row>
    <row r="58" spans="1:5">
      <c r="A58" t="s">
        <v>101</v>
      </c>
      <c r="B58" t="s">
        <v>622</v>
      </c>
      <c r="C58" t="s">
        <v>569</v>
      </c>
      <c r="D58" s="69" t="s">
        <v>570</v>
      </c>
      <c r="E58">
        <v>2020</v>
      </c>
    </row>
    <row r="59" spans="1:5">
      <c r="A59" t="s">
        <v>102</v>
      </c>
      <c r="B59" t="s">
        <v>623</v>
      </c>
      <c r="C59" t="s">
        <v>569</v>
      </c>
      <c r="D59" s="69" t="s">
        <v>570</v>
      </c>
      <c r="E59">
        <v>2020</v>
      </c>
    </row>
    <row r="60" spans="1:5">
      <c r="A60" t="s">
        <v>103</v>
      </c>
      <c r="B60" t="s">
        <v>624</v>
      </c>
      <c r="C60" t="s">
        <v>569</v>
      </c>
      <c r="D60" s="69" t="s">
        <v>570</v>
      </c>
      <c r="E60">
        <v>2020</v>
      </c>
    </row>
    <row r="61" spans="1:5">
      <c r="A61" t="s">
        <v>104</v>
      </c>
      <c r="B61" t="s">
        <v>624</v>
      </c>
      <c r="C61" t="s">
        <v>569</v>
      </c>
      <c r="D61" s="69" t="s">
        <v>570</v>
      </c>
      <c r="E61">
        <v>2020</v>
      </c>
    </row>
    <row r="62" spans="1:5">
      <c r="A62" t="s">
        <v>105</v>
      </c>
      <c r="B62" t="s">
        <v>624</v>
      </c>
      <c r="C62" t="s">
        <v>569</v>
      </c>
      <c r="D62" s="69" t="s">
        <v>570</v>
      </c>
      <c r="E62">
        <v>2020</v>
      </c>
    </row>
    <row r="63" spans="1:5">
      <c r="A63" t="s">
        <v>106</v>
      </c>
      <c r="B63" t="s">
        <v>625</v>
      </c>
      <c r="C63" t="s">
        <v>569</v>
      </c>
      <c r="D63" s="69" t="s">
        <v>570</v>
      </c>
      <c r="E63">
        <v>2020</v>
      </c>
    </row>
    <row r="64" spans="1:5">
      <c r="A64" t="s">
        <v>107</v>
      </c>
      <c r="B64" t="s">
        <v>626</v>
      </c>
      <c r="C64" t="s">
        <v>569</v>
      </c>
      <c r="D64" s="69" t="s">
        <v>570</v>
      </c>
      <c r="E64">
        <v>2020</v>
      </c>
    </row>
    <row r="65" spans="1:5">
      <c r="A65" t="s">
        <v>108</v>
      </c>
      <c r="B65" t="s">
        <v>627</v>
      </c>
      <c r="C65" t="s">
        <v>569</v>
      </c>
      <c r="D65" s="69">
        <v>7.3228553867999997</v>
      </c>
      <c r="E65">
        <v>2020</v>
      </c>
    </row>
    <row r="66" spans="1:5">
      <c r="A66" t="s">
        <v>109</v>
      </c>
      <c r="B66" t="s">
        <v>628</v>
      </c>
      <c r="C66" t="s">
        <v>569</v>
      </c>
      <c r="D66" s="69" t="s">
        <v>570</v>
      </c>
      <c r="E66">
        <v>2020</v>
      </c>
    </row>
    <row r="67" spans="1:5">
      <c r="A67" t="s">
        <v>110</v>
      </c>
      <c r="B67" t="s">
        <v>629</v>
      </c>
      <c r="C67" t="s">
        <v>569</v>
      </c>
      <c r="D67" s="69">
        <v>1.3155294438</v>
      </c>
      <c r="E67">
        <v>2020</v>
      </c>
    </row>
    <row r="68" spans="1:5">
      <c r="A68" t="s">
        <v>111</v>
      </c>
      <c r="B68" t="s">
        <v>630</v>
      </c>
      <c r="C68" t="s">
        <v>569</v>
      </c>
      <c r="D68" s="69">
        <v>5.3639565635000004</v>
      </c>
      <c r="E68">
        <v>2020</v>
      </c>
    </row>
    <row r="69" spans="1:5">
      <c r="A69" t="s">
        <v>112</v>
      </c>
      <c r="B69" t="s">
        <v>631</v>
      </c>
      <c r="C69" t="s">
        <v>569</v>
      </c>
      <c r="D69" s="69" t="s">
        <v>570</v>
      </c>
      <c r="E69">
        <v>2020</v>
      </c>
    </row>
    <row r="70" spans="1:5">
      <c r="A70" t="s">
        <v>113</v>
      </c>
      <c r="B70" t="s">
        <v>632</v>
      </c>
      <c r="C70" t="s">
        <v>569</v>
      </c>
      <c r="D70" s="69" t="s">
        <v>570</v>
      </c>
      <c r="E70">
        <v>2020</v>
      </c>
    </row>
    <row r="71" spans="1:5">
      <c r="A71" t="s">
        <v>114</v>
      </c>
      <c r="B71" t="s">
        <v>633</v>
      </c>
      <c r="C71" t="s">
        <v>13</v>
      </c>
      <c r="D71" s="69" t="s">
        <v>570</v>
      </c>
      <c r="E71">
        <v>2020</v>
      </c>
    </row>
    <row r="72" spans="1:5">
      <c r="A72" t="s">
        <v>115</v>
      </c>
      <c r="B72" t="s">
        <v>634</v>
      </c>
      <c r="C72" t="s">
        <v>569</v>
      </c>
      <c r="D72" s="69" t="s">
        <v>570</v>
      </c>
      <c r="E72">
        <v>2020</v>
      </c>
    </row>
    <row r="73" spans="1:5">
      <c r="A73" t="s">
        <v>116</v>
      </c>
      <c r="B73" t="s">
        <v>634</v>
      </c>
      <c r="C73" t="s">
        <v>569</v>
      </c>
      <c r="D73" s="69" t="s">
        <v>570</v>
      </c>
      <c r="E73">
        <v>2020</v>
      </c>
    </row>
    <row r="74" spans="1:5">
      <c r="A74" t="s">
        <v>117</v>
      </c>
      <c r="B74" t="s">
        <v>635</v>
      </c>
      <c r="C74" t="s">
        <v>584</v>
      </c>
      <c r="D74" s="69" t="s">
        <v>570</v>
      </c>
      <c r="E74">
        <v>2020</v>
      </c>
    </row>
    <row r="75" spans="1:5">
      <c r="A75" t="s">
        <v>118</v>
      </c>
      <c r="B75" t="s">
        <v>636</v>
      </c>
      <c r="C75" t="s">
        <v>14</v>
      </c>
      <c r="D75" s="69" t="s">
        <v>570</v>
      </c>
      <c r="E75">
        <v>2020</v>
      </c>
    </row>
    <row r="76" spans="1:5">
      <c r="A76" t="s">
        <v>119</v>
      </c>
      <c r="B76" t="s">
        <v>637</v>
      </c>
      <c r="C76" t="s">
        <v>569</v>
      </c>
      <c r="D76" s="69" t="s">
        <v>570</v>
      </c>
      <c r="E76">
        <v>2020</v>
      </c>
    </row>
    <row r="77" spans="1:5">
      <c r="A77" t="s">
        <v>120</v>
      </c>
      <c r="B77" t="s">
        <v>638</v>
      </c>
      <c r="C77" t="s">
        <v>569</v>
      </c>
      <c r="D77" s="69" t="s">
        <v>570</v>
      </c>
      <c r="E77">
        <v>2020</v>
      </c>
    </row>
    <row r="78" spans="1:5">
      <c r="A78" t="s">
        <v>121</v>
      </c>
      <c r="B78" t="s">
        <v>639</v>
      </c>
      <c r="C78" t="s">
        <v>569</v>
      </c>
      <c r="D78" s="69">
        <v>0.95559885969000002</v>
      </c>
      <c r="E78">
        <v>2020</v>
      </c>
    </row>
    <row r="79" spans="1:5">
      <c r="A79" t="s">
        <v>34</v>
      </c>
      <c r="B79" t="s">
        <v>640</v>
      </c>
      <c r="C79" t="s">
        <v>18</v>
      </c>
      <c r="D79" s="69">
        <v>5.8213378492999999</v>
      </c>
      <c r="E79">
        <v>2020</v>
      </c>
    </row>
    <row r="80" spans="1:5">
      <c r="A80" t="s">
        <v>122</v>
      </c>
      <c r="B80" t="s">
        <v>641</v>
      </c>
      <c r="C80" t="s">
        <v>569</v>
      </c>
      <c r="D80" s="69" t="s">
        <v>570</v>
      </c>
      <c r="E80">
        <v>2020</v>
      </c>
    </row>
    <row r="81" spans="1:5">
      <c r="A81" t="s">
        <v>123</v>
      </c>
      <c r="B81" t="s">
        <v>642</v>
      </c>
      <c r="C81" t="s">
        <v>569</v>
      </c>
      <c r="D81" s="69" t="s">
        <v>570</v>
      </c>
      <c r="E81">
        <v>2020</v>
      </c>
    </row>
    <row r="82" spans="1:5">
      <c r="A82" t="s">
        <v>124</v>
      </c>
      <c r="B82" t="s">
        <v>643</v>
      </c>
      <c r="C82" t="s">
        <v>569</v>
      </c>
      <c r="D82" s="69" t="s">
        <v>570</v>
      </c>
      <c r="E82">
        <v>2020</v>
      </c>
    </row>
    <row r="83" spans="1:5">
      <c r="A83" t="s">
        <v>125</v>
      </c>
      <c r="B83" t="s">
        <v>644</v>
      </c>
      <c r="C83" t="s">
        <v>569</v>
      </c>
      <c r="D83" s="69" t="s">
        <v>570</v>
      </c>
      <c r="E83">
        <v>2020</v>
      </c>
    </row>
    <row r="84" spans="1:5">
      <c r="A84" t="s">
        <v>126</v>
      </c>
      <c r="B84" t="s">
        <v>645</v>
      </c>
      <c r="C84" t="s">
        <v>584</v>
      </c>
      <c r="D84" s="69">
        <v>6.3707418429000002</v>
      </c>
      <c r="E84">
        <v>2020</v>
      </c>
    </row>
    <row r="85" spans="1:5">
      <c r="A85" t="s">
        <v>127</v>
      </c>
      <c r="B85" t="s">
        <v>646</v>
      </c>
      <c r="C85" t="s">
        <v>569</v>
      </c>
      <c r="D85" s="69" t="s">
        <v>570</v>
      </c>
      <c r="E85">
        <v>2020</v>
      </c>
    </row>
    <row r="86" spans="1:5">
      <c r="A86" t="s">
        <v>128</v>
      </c>
      <c r="B86" t="s">
        <v>647</v>
      </c>
      <c r="C86" t="s">
        <v>569</v>
      </c>
      <c r="D86" s="69" t="s">
        <v>570</v>
      </c>
      <c r="E86">
        <v>2020</v>
      </c>
    </row>
    <row r="87" spans="1:5">
      <c r="A87" t="s">
        <v>129</v>
      </c>
      <c r="B87" t="s">
        <v>648</v>
      </c>
      <c r="C87" t="s">
        <v>569</v>
      </c>
      <c r="D87" s="69">
        <v>0</v>
      </c>
      <c r="E87">
        <v>2020</v>
      </c>
    </row>
    <row r="88" spans="1:5">
      <c r="A88" t="s">
        <v>130</v>
      </c>
      <c r="B88" t="s">
        <v>649</v>
      </c>
      <c r="C88" t="s">
        <v>569</v>
      </c>
      <c r="D88" s="69" t="s">
        <v>570</v>
      </c>
      <c r="E88">
        <v>2020</v>
      </c>
    </row>
    <row r="89" spans="1:5">
      <c r="A89" t="s">
        <v>131</v>
      </c>
      <c r="B89" t="s">
        <v>650</v>
      </c>
      <c r="C89" t="s">
        <v>569</v>
      </c>
      <c r="D89" s="69">
        <v>3.1091381754</v>
      </c>
      <c r="E89">
        <v>2020</v>
      </c>
    </row>
    <row r="90" spans="1:5">
      <c r="A90" t="s">
        <v>132</v>
      </c>
      <c r="B90" t="s">
        <v>651</v>
      </c>
      <c r="C90" t="s">
        <v>584</v>
      </c>
      <c r="D90" s="69">
        <v>4.38</v>
      </c>
      <c r="E90">
        <v>2020</v>
      </c>
    </row>
    <row r="91" spans="1:5">
      <c r="A91" t="s">
        <v>133</v>
      </c>
      <c r="B91" t="s">
        <v>652</v>
      </c>
      <c r="C91" t="s">
        <v>13</v>
      </c>
      <c r="D91" s="69" t="s">
        <v>570</v>
      </c>
      <c r="E91">
        <v>2020</v>
      </c>
    </row>
    <row r="92" spans="1:5">
      <c r="A92" t="s">
        <v>27</v>
      </c>
      <c r="B92" t="s">
        <v>653</v>
      </c>
      <c r="C92" t="s">
        <v>18</v>
      </c>
      <c r="D92" s="69" t="s">
        <v>570</v>
      </c>
      <c r="E92">
        <v>2020</v>
      </c>
    </row>
    <row r="93" spans="1:5">
      <c r="A93" t="s">
        <v>134</v>
      </c>
      <c r="B93" t="s">
        <v>653</v>
      </c>
      <c r="C93" t="s">
        <v>569</v>
      </c>
      <c r="D93" s="69" t="s">
        <v>570</v>
      </c>
      <c r="E93">
        <v>2020</v>
      </c>
    </row>
    <row r="94" spans="1:5">
      <c r="A94" t="s">
        <v>135</v>
      </c>
      <c r="B94" t="s">
        <v>654</v>
      </c>
      <c r="C94" t="s">
        <v>569</v>
      </c>
      <c r="D94" s="69" t="s">
        <v>570</v>
      </c>
      <c r="E94">
        <v>2020</v>
      </c>
    </row>
    <row r="95" spans="1:5">
      <c r="A95" t="s">
        <v>136</v>
      </c>
      <c r="B95" t="s">
        <v>655</v>
      </c>
      <c r="C95" t="s">
        <v>569</v>
      </c>
      <c r="D95" s="69">
        <v>7.5690270882000004</v>
      </c>
      <c r="E95">
        <v>2020</v>
      </c>
    </row>
    <row r="96" spans="1:5">
      <c r="A96" t="s">
        <v>137</v>
      </c>
      <c r="B96" t="s">
        <v>656</v>
      </c>
      <c r="C96" t="s">
        <v>569</v>
      </c>
      <c r="D96" s="69" t="s">
        <v>570</v>
      </c>
      <c r="E96">
        <v>2020</v>
      </c>
    </row>
    <row r="97" spans="1:5">
      <c r="A97" t="s">
        <v>138</v>
      </c>
      <c r="B97" t="s">
        <v>656</v>
      </c>
      <c r="C97" t="s">
        <v>569</v>
      </c>
      <c r="D97" s="69" t="s">
        <v>570</v>
      </c>
      <c r="E97">
        <v>2020</v>
      </c>
    </row>
    <row r="98" spans="1:5">
      <c r="A98" t="s">
        <v>139</v>
      </c>
      <c r="B98" t="s">
        <v>657</v>
      </c>
      <c r="C98" t="s">
        <v>569</v>
      </c>
      <c r="D98" s="69">
        <v>5.3762440703000003</v>
      </c>
      <c r="E98">
        <v>2020</v>
      </c>
    </row>
    <row r="99" spans="1:5">
      <c r="A99" t="s">
        <v>140</v>
      </c>
      <c r="B99" t="s">
        <v>658</v>
      </c>
      <c r="C99" t="s">
        <v>569</v>
      </c>
      <c r="D99" s="69">
        <v>7.7237685350999996</v>
      </c>
      <c r="E99">
        <v>2020</v>
      </c>
    </row>
    <row r="100" spans="1:5">
      <c r="A100" t="s">
        <v>141</v>
      </c>
      <c r="B100" t="s">
        <v>659</v>
      </c>
      <c r="C100" t="s">
        <v>14</v>
      </c>
      <c r="D100" s="69">
        <v>8.7846889951999998</v>
      </c>
      <c r="E100">
        <v>2020</v>
      </c>
    </row>
    <row r="101" spans="1:5">
      <c r="A101" t="s">
        <v>142</v>
      </c>
      <c r="B101" t="s">
        <v>660</v>
      </c>
      <c r="C101" t="s">
        <v>584</v>
      </c>
      <c r="D101" s="69" t="s">
        <v>570</v>
      </c>
      <c r="E101">
        <v>2020</v>
      </c>
    </row>
    <row r="102" spans="1:5">
      <c r="A102" t="s">
        <v>143</v>
      </c>
      <c r="B102" t="s">
        <v>661</v>
      </c>
      <c r="C102" t="s">
        <v>569</v>
      </c>
      <c r="D102" s="69">
        <v>8.9531017899999998</v>
      </c>
      <c r="E102">
        <v>2020</v>
      </c>
    </row>
    <row r="103" spans="1:5">
      <c r="A103" t="s">
        <v>144</v>
      </c>
      <c r="B103" t="s">
        <v>662</v>
      </c>
      <c r="C103" t="s">
        <v>569</v>
      </c>
      <c r="D103" s="69" t="s">
        <v>570</v>
      </c>
      <c r="E103">
        <v>2020</v>
      </c>
    </row>
    <row r="104" spans="1:5">
      <c r="A104" t="s">
        <v>145</v>
      </c>
      <c r="B104" t="s">
        <v>660</v>
      </c>
      <c r="C104" t="s">
        <v>569</v>
      </c>
      <c r="D104" s="69" t="s">
        <v>570</v>
      </c>
      <c r="E104">
        <v>2020</v>
      </c>
    </row>
    <row r="105" spans="1:5">
      <c r="A105" t="s">
        <v>146</v>
      </c>
      <c r="B105" t="s">
        <v>663</v>
      </c>
      <c r="C105" t="s">
        <v>569</v>
      </c>
      <c r="D105" s="69">
        <v>9.5061040678000008</v>
      </c>
      <c r="E105">
        <v>2020</v>
      </c>
    </row>
    <row r="106" spans="1:5">
      <c r="A106" t="s">
        <v>147</v>
      </c>
      <c r="B106" t="s">
        <v>664</v>
      </c>
      <c r="C106" t="s">
        <v>13</v>
      </c>
      <c r="D106" s="69">
        <v>1.9652991785</v>
      </c>
      <c r="E106">
        <v>2020</v>
      </c>
    </row>
    <row r="107" spans="1:5">
      <c r="A107" t="s">
        <v>148</v>
      </c>
      <c r="B107" t="s">
        <v>665</v>
      </c>
      <c r="C107" t="s">
        <v>569</v>
      </c>
      <c r="D107" s="69" t="s">
        <v>570</v>
      </c>
      <c r="E107">
        <v>2020</v>
      </c>
    </row>
    <row r="108" spans="1:5">
      <c r="A108" t="s">
        <v>149</v>
      </c>
      <c r="B108" t="s">
        <v>666</v>
      </c>
      <c r="C108" t="s">
        <v>569</v>
      </c>
      <c r="D108" s="69" t="s">
        <v>570</v>
      </c>
      <c r="E108">
        <v>2020</v>
      </c>
    </row>
    <row r="109" spans="1:5">
      <c r="A109" t="s">
        <v>150</v>
      </c>
      <c r="B109" t="s">
        <v>667</v>
      </c>
      <c r="C109" t="s">
        <v>584</v>
      </c>
      <c r="D109" s="69" t="s">
        <v>570</v>
      </c>
      <c r="E109">
        <v>2020</v>
      </c>
    </row>
    <row r="110" spans="1:5">
      <c r="A110" t="s">
        <v>151</v>
      </c>
      <c r="B110" t="s">
        <v>667</v>
      </c>
      <c r="C110" t="s">
        <v>569</v>
      </c>
      <c r="D110" s="69" t="s">
        <v>570</v>
      </c>
      <c r="E110">
        <v>2020</v>
      </c>
    </row>
    <row r="111" spans="1:5">
      <c r="A111" t="s">
        <v>152</v>
      </c>
      <c r="B111" t="s">
        <v>668</v>
      </c>
      <c r="C111" t="s">
        <v>569</v>
      </c>
      <c r="D111" s="69" t="s">
        <v>570</v>
      </c>
      <c r="E111">
        <v>2020</v>
      </c>
    </row>
    <row r="112" spans="1:5">
      <c r="A112" t="s">
        <v>153</v>
      </c>
      <c r="B112" t="s">
        <v>669</v>
      </c>
      <c r="C112" t="s">
        <v>569</v>
      </c>
      <c r="D112" s="69" t="s">
        <v>570</v>
      </c>
      <c r="E112">
        <v>2020</v>
      </c>
    </row>
    <row r="113" spans="1:5">
      <c r="A113" t="s">
        <v>154</v>
      </c>
      <c r="B113" t="s">
        <v>670</v>
      </c>
      <c r="C113" t="s">
        <v>569</v>
      </c>
      <c r="D113" s="69" t="s">
        <v>570</v>
      </c>
      <c r="E113">
        <v>2020</v>
      </c>
    </row>
    <row r="114" spans="1:5">
      <c r="A114" t="s">
        <v>155</v>
      </c>
      <c r="B114" t="s">
        <v>671</v>
      </c>
      <c r="C114" t="s">
        <v>569</v>
      </c>
      <c r="D114" s="69" t="s">
        <v>570</v>
      </c>
      <c r="E114">
        <v>2020</v>
      </c>
    </row>
    <row r="115" spans="1:5">
      <c r="A115" t="s">
        <v>156</v>
      </c>
      <c r="B115" t="s">
        <v>672</v>
      </c>
      <c r="C115" t="s">
        <v>569</v>
      </c>
      <c r="D115" s="69">
        <v>3.0847457626999999</v>
      </c>
      <c r="E115">
        <v>2020</v>
      </c>
    </row>
    <row r="116" spans="1:5">
      <c r="A116" t="s">
        <v>157</v>
      </c>
      <c r="B116" t="s">
        <v>673</v>
      </c>
      <c r="C116" t="s">
        <v>569</v>
      </c>
      <c r="D116" s="69" t="s">
        <v>570</v>
      </c>
      <c r="E116">
        <v>2020</v>
      </c>
    </row>
    <row r="117" spans="1:5">
      <c r="A117" t="s">
        <v>158</v>
      </c>
      <c r="B117" t="s">
        <v>674</v>
      </c>
      <c r="C117" t="s">
        <v>569</v>
      </c>
      <c r="D117" s="69" t="s">
        <v>570</v>
      </c>
      <c r="E117">
        <v>2020</v>
      </c>
    </row>
    <row r="118" spans="1:5">
      <c r="A118" t="s">
        <v>159</v>
      </c>
      <c r="B118" t="s">
        <v>675</v>
      </c>
      <c r="C118" t="s">
        <v>569</v>
      </c>
      <c r="D118" s="69" t="s">
        <v>570</v>
      </c>
      <c r="E118">
        <v>2020</v>
      </c>
    </row>
    <row r="119" spans="1:5">
      <c r="A119" t="s">
        <v>160</v>
      </c>
      <c r="B119" t="s">
        <v>676</v>
      </c>
      <c r="C119" t="s">
        <v>569</v>
      </c>
      <c r="D119" s="69">
        <v>6.4511097920999996</v>
      </c>
      <c r="E119">
        <v>2020</v>
      </c>
    </row>
    <row r="120" spans="1:5">
      <c r="A120" t="s">
        <v>32</v>
      </c>
      <c r="B120" t="s">
        <v>677</v>
      </c>
      <c r="C120" t="s">
        <v>18</v>
      </c>
      <c r="D120" s="69">
        <v>2.9245757049000001</v>
      </c>
      <c r="E120">
        <v>2020</v>
      </c>
    </row>
    <row r="121" spans="1:5">
      <c r="A121" t="s">
        <v>38</v>
      </c>
      <c r="B121" t="s">
        <v>678</v>
      </c>
      <c r="C121" t="s">
        <v>18</v>
      </c>
      <c r="D121" s="69" t="s">
        <v>570</v>
      </c>
      <c r="E121">
        <v>2020</v>
      </c>
    </row>
    <row r="122" spans="1:5">
      <c r="A122" t="s">
        <v>161</v>
      </c>
      <c r="B122" t="s">
        <v>679</v>
      </c>
      <c r="C122" t="s">
        <v>569</v>
      </c>
      <c r="D122" s="69" t="s">
        <v>570</v>
      </c>
      <c r="E122">
        <v>2020</v>
      </c>
    </row>
    <row r="123" spans="1:5">
      <c r="A123" t="s">
        <v>162</v>
      </c>
      <c r="B123" t="s">
        <v>680</v>
      </c>
      <c r="C123" t="s">
        <v>569</v>
      </c>
      <c r="D123" s="69" t="s">
        <v>570</v>
      </c>
      <c r="E123">
        <v>2020</v>
      </c>
    </row>
    <row r="124" spans="1:5">
      <c r="A124" t="s">
        <v>163</v>
      </c>
      <c r="B124" t="s">
        <v>681</v>
      </c>
      <c r="C124" t="s">
        <v>569</v>
      </c>
      <c r="D124" s="69" t="s">
        <v>570</v>
      </c>
      <c r="E124">
        <v>2020</v>
      </c>
    </row>
    <row r="125" spans="1:5">
      <c r="A125" t="s">
        <v>164</v>
      </c>
      <c r="B125" t="s">
        <v>682</v>
      </c>
      <c r="C125" t="s">
        <v>618</v>
      </c>
      <c r="D125" s="69" t="s">
        <v>570</v>
      </c>
      <c r="E125">
        <v>2020</v>
      </c>
    </row>
    <row r="126" spans="1:5">
      <c r="A126" t="s">
        <v>165</v>
      </c>
      <c r="B126" t="s">
        <v>683</v>
      </c>
      <c r="C126" t="s">
        <v>569</v>
      </c>
      <c r="D126" s="69" t="s">
        <v>570</v>
      </c>
      <c r="E126">
        <v>2020</v>
      </c>
    </row>
    <row r="127" spans="1:5">
      <c r="A127" t="s">
        <v>166</v>
      </c>
      <c r="B127" t="s">
        <v>684</v>
      </c>
      <c r="C127" t="s">
        <v>569</v>
      </c>
      <c r="D127" s="69" t="s">
        <v>570</v>
      </c>
      <c r="E127">
        <v>2020</v>
      </c>
    </row>
    <row r="128" spans="1:5">
      <c r="A128" t="s">
        <v>167</v>
      </c>
      <c r="B128" t="s">
        <v>685</v>
      </c>
      <c r="C128" t="s">
        <v>569</v>
      </c>
      <c r="D128" s="69" t="s">
        <v>570</v>
      </c>
      <c r="E128">
        <v>2020</v>
      </c>
    </row>
    <row r="129" spans="1:5">
      <c r="A129" t="s">
        <v>168</v>
      </c>
      <c r="B129" t="s">
        <v>686</v>
      </c>
      <c r="C129" t="s">
        <v>569</v>
      </c>
      <c r="D129" s="69">
        <v>4.1232680362999998</v>
      </c>
      <c r="E129">
        <v>2020</v>
      </c>
    </row>
    <row r="130" spans="1:5">
      <c r="A130" t="s">
        <v>169</v>
      </c>
      <c r="B130" t="s">
        <v>687</v>
      </c>
      <c r="C130" t="s">
        <v>569</v>
      </c>
      <c r="D130" s="69" t="s">
        <v>570</v>
      </c>
      <c r="E130">
        <v>2020</v>
      </c>
    </row>
    <row r="131" spans="1:5">
      <c r="A131" t="s">
        <v>170</v>
      </c>
      <c r="B131" t="s">
        <v>688</v>
      </c>
      <c r="C131" t="s">
        <v>569</v>
      </c>
      <c r="D131" s="69">
        <v>5.3967893481000004</v>
      </c>
      <c r="E131">
        <v>2020</v>
      </c>
    </row>
    <row r="132" spans="1:5">
      <c r="A132" t="s">
        <v>171</v>
      </c>
      <c r="B132" t="s">
        <v>689</v>
      </c>
      <c r="C132" t="s">
        <v>569</v>
      </c>
      <c r="D132" s="69">
        <v>7.9624314819000004</v>
      </c>
      <c r="E132">
        <v>2020</v>
      </c>
    </row>
    <row r="133" spans="1:5">
      <c r="A133" t="s">
        <v>172</v>
      </c>
      <c r="B133" t="s">
        <v>690</v>
      </c>
      <c r="C133" t="s">
        <v>569</v>
      </c>
      <c r="D133" s="69" t="s">
        <v>570</v>
      </c>
      <c r="E133">
        <v>2020</v>
      </c>
    </row>
    <row r="134" spans="1:5">
      <c r="A134" t="s">
        <v>173</v>
      </c>
      <c r="B134" t="s">
        <v>691</v>
      </c>
      <c r="C134" t="s">
        <v>584</v>
      </c>
      <c r="D134" s="69">
        <v>4.6854344564000003</v>
      </c>
      <c r="E134">
        <v>2020</v>
      </c>
    </row>
    <row r="135" spans="1:5">
      <c r="A135" t="s">
        <v>174</v>
      </c>
      <c r="B135" t="s">
        <v>692</v>
      </c>
      <c r="C135" t="s">
        <v>569</v>
      </c>
      <c r="D135" s="69">
        <v>4.0881217351999997</v>
      </c>
      <c r="E135">
        <v>2020</v>
      </c>
    </row>
    <row r="136" spans="1:5">
      <c r="A136" t="s">
        <v>175</v>
      </c>
      <c r="B136" t="s">
        <v>693</v>
      </c>
      <c r="C136" t="s">
        <v>569</v>
      </c>
      <c r="D136" s="69">
        <v>4.9055405619999997</v>
      </c>
      <c r="E136">
        <v>2020</v>
      </c>
    </row>
    <row r="137" spans="1:5">
      <c r="A137" t="s">
        <v>176</v>
      </c>
      <c r="B137" t="s">
        <v>694</v>
      </c>
      <c r="C137" t="s">
        <v>569</v>
      </c>
      <c r="D137" s="69">
        <v>11.111913859</v>
      </c>
      <c r="E137">
        <v>2020</v>
      </c>
    </row>
    <row r="138" spans="1:5">
      <c r="A138" t="s">
        <v>177</v>
      </c>
      <c r="B138" t="s">
        <v>695</v>
      </c>
      <c r="C138" t="s">
        <v>569</v>
      </c>
      <c r="D138" s="69" t="s">
        <v>570</v>
      </c>
      <c r="E138">
        <v>2020</v>
      </c>
    </row>
    <row r="139" spans="1:5">
      <c r="A139" t="s">
        <v>178</v>
      </c>
      <c r="B139" t="s">
        <v>696</v>
      </c>
      <c r="C139" t="s">
        <v>569</v>
      </c>
      <c r="D139" s="69">
        <v>0</v>
      </c>
      <c r="E139">
        <v>2020</v>
      </c>
    </row>
    <row r="140" spans="1:5">
      <c r="A140" t="s">
        <v>41</v>
      </c>
      <c r="B140" t="s">
        <v>697</v>
      </c>
      <c r="C140" t="s">
        <v>18</v>
      </c>
      <c r="D140" s="69" t="s">
        <v>570</v>
      </c>
      <c r="E140">
        <v>2020</v>
      </c>
    </row>
    <row r="141" spans="1:5">
      <c r="A141" t="s">
        <v>179</v>
      </c>
      <c r="B141" t="s">
        <v>698</v>
      </c>
      <c r="C141" t="s">
        <v>584</v>
      </c>
      <c r="D141" s="69">
        <v>0</v>
      </c>
      <c r="E141">
        <v>2020</v>
      </c>
    </row>
    <row r="142" spans="1:5">
      <c r="A142" t="s">
        <v>180</v>
      </c>
      <c r="B142" t="s">
        <v>699</v>
      </c>
      <c r="C142" t="s">
        <v>569</v>
      </c>
      <c r="D142" s="69" t="s">
        <v>570</v>
      </c>
      <c r="E142">
        <v>2020</v>
      </c>
    </row>
    <row r="143" spans="1:5">
      <c r="A143" t="s">
        <v>39</v>
      </c>
      <c r="B143" t="s">
        <v>699</v>
      </c>
      <c r="C143" t="s">
        <v>18</v>
      </c>
      <c r="D143" s="69" t="s">
        <v>570</v>
      </c>
      <c r="E143">
        <v>2020</v>
      </c>
    </row>
    <row r="144" spans="1:5">
      <c r="A144" t="s">
        <v>40</v>
      </c>
      <c r="B144" t="s">
        <v>700</v>
      </c>
      <c r="C144" t="s">
        <v>18</v>
      </c>
      <c r="D144" s="69" t="s">
        <v>570</v>
      </c>
      <c r="E144">
        <v>2020</v>
      </c>
    </row>
    <row r="145" spans="1:5">
      <c r="A145" t="s">
        <v>181</v>
      </c>
      <c r="B145" t="s">
        <v>701</v>
      </c>
      <c r="C145" t="s">
        <v>569</v>
      </c>
      <c r="D145" s="69">
        <v>2.1176470587999998</v>
      </c>
      <c r="E145">
        <v>2020</v>
      </c>
    </row>
    <row r="146" spans="1:5">
      <c r="A146" t="s">
        <v>182</v>
      </c>
      <c r="B146" t="s">
        <v>702</v>
      </c>
      <c r="C146" t="s">
        <v>569</v>
      </c>
      <c r="D146" s="69" t="s">
        <v>570</v>
      </c>
      <c r="E146">
        <v>2020</v>
      </c>
    </row>
    <row r="147" spans="1:5">
      <c r="A147" t="s">
        <v>183</v>
      </c>
      <c r="B147" t="s">
        <v>703</v>
      </c>
      <c r="C147" t="s">
        <v>569</v>
      </c>
      <c r="D147" s="69">
        <v>3.5366363471</v>
      </c>
      <c r="E147">
        <v>2020</v>
      </c>
    </row>
    <row r="148" spans="1:5">
      <c r="A148" t="s">
        <v>184</v>
      </c>
      <c r="B148" t="s">
        <v>704</v>
      </c>
      <c r="C148" t="s">
        <v>569</v>
      </c>
      <c r="D148" s="69">
        <v>0.63787133224000003</v>
      </c>
      <c r="E148">
        <v>2020</v>
      </c>
    </row>
    <row r="149" spans="1:5">
      <c r="A149" t="s">
        <v>185</v>
      </c>
      <c r="B149" t="s">
        <v>705</v>
      </c>
      <c r="C149" t="s">
        <v>584</v>
      </c>
      <c r="D149" s="69">
        <v>5.4054054053999998</v>
      </c>
      <c r="E149">
        <v>2020</v>
      </c>
    </row>
    <row r="150" spans="1:5">
      <c r="A150" t="s">
        <v>186</v>
      </c>
      <c r="B150" t="s">
        <v>706</v>
      </c>
      <c r="C150" t="s">
        <v>569</v>
      </c>
      <c r="D150" s="69" t="s">
        <v>570</v>
      </c>
      <c r="E150">
        <v>2020</v>
      </c>
    </row>
    <row r="151" spans="1:5">
      <c r="A151" t="s">
        <v>187</v>
      </c>
      <c r="B151" t="s">
        <v>706</v>
      </c>
      <c r="C151" t="s">
        <v>569</v>
      </c>
      <c r="D151" s="69" t="s">
        <v>570</v>
      </c>
      <c r="E151">
        <v>2020</v>
      </c>
    </row>
    <row r="152" spans="1:5">
      <c r="A152" t="s">
        <v>188</v>
      </c>
      <c r="B152" t="s">
        <v>707</v>
      </c>
      <c r="C152" t="s">
        <v>584</v>
      </c>
      <c r="D152" s="69" t="s">
        <v>570</v>
      </c>
      <c r="E152">
        <v>2020</v>
      </c>
    </row>
    <row r="153" spans="1:5">
      <c r="A153" t="s">
        <v>189</v>
      </c>
      <c r="B153" t="s">
        <v>707</v>
      </c>
      <c r="C153" t="s">
        <v>569</v>
      </c>
      <c r="D153" s="69" t="s">
        <v>570</v>
      </c>
      <c r="E153">
        <v>2020</v>
      </c>
    </row>
    <row r="154" spans="1:5">
      <c r="A154" t="s">
        <v>190</v>
      </c>
      <c r="B154" t="s">
        <v>708</v>
      </c>
      <c r="C154" t="s">
        <v>569</v>
      </c>
      <c r="D154" s="69">
        <v>2.4673025270000002</v>
      </c>
      <c r="E154">
        <v>2020</v>
      </c>
    </row>
    <row r="155" spans="1:5">
      <c r="A155" t="s">
        <v>191</v>
      </c>
      <c r="B155" t="s">
        <v>709</v>
      </c>
      <c r="C155" t="s">
        <v>569</v>
      </c>
      <c r="D155" s="69" t="s">
        <v>570</v>
      </c>
      <c r="E155">
        <v>2020</v>
      </c>
    </row>
    <row r="156" spans="1:5">
      <c r="A156" t="s">
        <v>192</v>
      </c>
      <c r="B156" t="s">
        <v>710</v>
      </c>
      <c r="C156" t="s">
        <v>569</v>
      </c>
      <c r="D156" s="69" t="s">
        <v>570</v>
      </c>
      <c r="E156">
        <v>2020</v>
      </c>
    </row>
    <row r="157" spans="1:5">
      <c r="A157" t="s">
        <v>193</v>
      </c>
      <c r="B157" t="s">
        <v>710</v>
      </c>
      <c r="C157" t="s">
        <v>569</v>
      </c>
      <c r="D157" s="69" t="s">
        <v>570</v>
      </c>
      <c r="E157">
        <v>2020</v>
      </c>
    </row>
    <row r="158" spans="1:5">
      <c r="A158" t="s">
        <v>194</v>
      </c>
      <c r="B158" t="s">
        <v>711</v>
      </c>
      <c r="C158" t="s">
        <v>569</v>
      </c>
      <c r="D158" s="69" t="s">
        <v>570</v>
      </c>
      <c r="E158">
        <v>2020</v>
      </c>
    </row>
    <row r="159" spans="1:5">
      <c r="A159" t="s">
        <v>195</v>
      </c>
      <c r="B159" t="s">
        <v>712</v>
      </c>
      <c r="C159" t="s">
        <v>569</v>
      </c>
      <c r="D159" s="69" t="s">
        <v>570</v>
      </c>
      <c r="E159">
        <v>2020</v>
      </c>
    </row>
    <row r="160" spans="1:5">
      <c r="A160" t="s">
        <v>196</v>
      </c>
      <c r="B160" t="s">
        <v>713</v>
      </c>
      <c r="C160" t="s">
        <v>569</v>
      </c>
      <c r="D160" s="69" t="s">
        <v>570</v>
      </c>
      <c r="E160">
        <v>2020</v>
      </c>
    </row>
    <row r="161" spans="1:5">
      <c r="A161" t="s">
        <v>197</v>
      </c>
      <c r="B161" t="s">
        <v>714</v>
      </c>
      <c r="C161" t="s">
        <v>569</v>
      </c>
      <c r="D161" s="69" t="s">
        <v>570</v>
      </c>
      <c r="E161">
        <v>2020</v>
      </c>
    </row>
    <row r="162" spans="1:5">
      <c r="A162" t="s">
        <v>198</v>
      </c>
      <c r="B162" t="s">
        <v>715</v>
      </c>
      <c r="C162" t="s">
        <v>584</v>
      </c>
      <c r="D162" s="69" t="s">
        <v>570</v>
      </c>
      <c r="E162">
        <v>2020</v>
      </c>
    </row>
    <row r="163" spans="1:5">
      <c r="A163" t="s">
        <v>199</v>
      </c>
      <c r="B163" t="s">
        <v>716</v>
      </c>
      <c r="C163" t="s">
        <v>13</v>
      </c>
      <c r="D163" s="69">
        <v>5.7390146471000003</v>
      </c>
      <c r="E163">
        <v>2020</v>
      </c>
    </row>
    <row r="164" spans="1:5">
      <c r="A164" t="s">
        <v>200</v>
      </c>
      <c r="B164" t="s">
        <v>716</v>
      </c>
      <c r="C164" t="s">
        <v>569</v>
      </c>
      <c r="D164" s="69" t="s">
        <v>570</v>
      </c>
      <c r="E164">
        <v>2020</v>
      </c>
    </row>
    <row r="165" spans="1:5">
      <c r="A165" t="s">
        <v>201</v>
      </c>
      <c r="B165" t="s">
        <v>717</v>
      </c>
      <c r="C165" t="s">
        <v>13</v>
      </c>
      <c r="D165" s="69" t="s">
        <v>570</v>
      </c>
      <c r="E165">
        <v>2020</v>
      </c>
    </row>
    <row r="166" spans="1:5">
      <c r="A166" t="s">
        <v>202</v>
      </c>
      <c r="B166" t="s">
        <v>718</v>
      </c>
      <c r="C166" t="s">
        <v>13</v>
      </c>
      <c r="D166" s="69" t="s">
        <v>570</v>
      </c>
      <c r="E166">
        <v>2020</v>
      </c>
    </row>
    <row r="167" spans="1:5">
      <c r="A167" t="s">
        <v>203</v>
      </c>
      <c r="B167" t="s">
        <v>719</v>
      </c>
      <c r="C167" t="s">
        <v>13</v>
      </c>
      <c r="D167" s="69" t="s">
        <v>570</v>
      </c>
      <c r="E167">
        <v>2020</v>
      </c>
    </row>
    <row r="168" spans="1:5">
      <c r="A168" t="s">
        <v>204</v>
      </c>
      <c r="B168" t="s">
        <v>720</v>
      </c>
      <c r="C168" t="s">
        <v>10</v>
      </c>
      <c r="D168" s="69">
        <v>5.6689186991999999E-2</v>
      </c>
      <c r="E168">
        <v>2020</v>
      </c>
    </row>
    <row r="169" spans="1:5">
      <c r="A169" t="s">
        <v>205</v>
      </c>
      <c r="B169" t="s">
        <v>720</v>
      </c>
      <c r="C169" t="s">
        <v>10</v>
      </c>
      <c r="D169" s="69" t="s">
        <v>570</v>
      </c>
      <c r="E169">
        <v>2020</v>
      </c>
    </row>
    <row r="170" spans="1:5">
      <c r="A170" t="s">
        <v>26</v>
      </c>
      <c r="B170" t="s">
        <v>721</v>
      </c>
      <c r="C170" t="s">
        <v>18</v>
      </c>
      <c r="D170" s="69">
        <v>7.0581616237000002</v>
      </c>
      <c r="E170">
        <v>2020</v>
      </c>
    </row>
    <row r="171" spans="1:5">
      <c r="A171" t="s">
        <v>206</v>
      </c>
      <c r="B171" t="s">
        <v>722</v>
      </c>
      <c r="C171" t="s">
        <v>10</v>
      </c>
      <c r="D171" s="69" t="s">
        <v>570</v>
      </c>
      <c r="E171">
        <v>2020</v>
      </c>
    </row>
    <row r="172" spans="1:5">
      <c r="A172" t="s">
        <v>33</v>
      </c>
      <c r="B172" t="s">
        <v>723</v>
      </c>
      <c r="C172" t="s">
        <v>18</v>
      </c>
      <c r="D172" s="69" t="s">
        <v>570</v>
      </c>
      <c r="E172">
        <v>2020</v>
      </c>
    </row>
    <row r="173" spans="1:5">
      <c r="A173" t="s">
        <v>207</v>
      </c>
      <c r="B173" t="s">
        <v>724</v>
      </c>
      <c r="C173" t="s">
        <v>569</v>
      </c>
      <c r="D173" s="69">
        <v>9.8780791241999992</v>
      </c>
      <c r="E173">
        <v>2020</v>
      </c>
    </row>
    <row r="174" spans="1:5">
      <c r="A174" t="s">
        <v>208</v>
      </c>
      <c r="B174" t="s">
        <v>725</v>
      </c>
      <c r="C174" t="s">
        <v>584</v>
      </c>
      <c r="D174" s="69" t="s">
        <v>570</v>
      </c>
      <c r="E174">
        <v>2020</v>
      </c>
    </row>
    <row r="175" spans="1:5">
      <c r="A175" t="s">
        <v>209</v>
      </c>
      <c r="B175" t="s">
        <v>726</v>
      </c>
      <c r="C175" t="s">
        <v>584</v>
      </c>
      <c r="D175" s="69" t="s">
        <v>570</v>
      </c>
      <c r="E175">
        <v>2020</v>
      </c>
    </row>
    <row r="176" spans="1:5">
      <c r="A176" t="s">
        <v>210</v>
      </c>
      <c r="B176" t="s">
        <v>727</v>
      </c>
      <c r="C176" t="s">
        <v>728</v>
      </c>
      <c r="D176" s="69">
        <v>6.9356450620999999</v>
      </c>
      <c r="E176">
        <v>2020</v>
      </c>
    </row>
    <row r="177" spans="1:5">
      <c r="A177" t="s">
        <v>211</v>
      </c>
      <c r="B177" t="s">
        <v>729</v>
      </c>
      <c r="C177" t="s">
        <v>584</v>
      </c>
      <c r="D177" s="69" t="s">
        <v>570</v>
      </c>
      <c r="E177">
        <v>2020</v>
      </c>
    </row>
    <row r="178" spans="1:5">
      <c r="A178" t="s">
        <v>212</v>
      </c>
      <c r="B178" t="s">
        <v>729</v>
      </c>
      <c r="C178" t="s">
        <v>584</v>
      </c>
      <c r="D178" s="69" t="s">
        <v>570</v>
      </c>
      <c r="E178">
        <v>2020</v>
      </c>
    </row>
    <row r="179" spans="1:5">
      <c r="A179" t="s">
        <v>213</v>
      </c>
      <c r="B179" t="s">
        <v>730</v>
      </c>
      <c r="C179" t="s">
        <v>569</v>
      </c>
      <c r="D179" s="69">
        <v>14.318840579</v>
      </c>
      <c r="E179">
        <v>2020</v>
      </c>
    </row>
    <row r="180" spans="1:5">
      <c r="A180" t="s">
        <v>214</v>
      </c>
      <c r="B180" t="s">
        <v>731</v>
      </c>
      <c r="C180" t="s">
        <v>13</v>
      </c>
      <c r="D180" s="69" t="s">
        <v>570</v>
      </c>
      <c r="E180">
        <v>2020</v>
      </c>
    </row>
    <row r="181" spans="1:5">
      <c r="A181" t="s">
        <v>37</v>
      </c>
      <c r="B181" t="s">
        <v>732</v>
      </c>
      <c r="C181" t="s">
        <v>18</v>
      </c>
      <c r="D181" s="69" t="s">
        <v>570</v>
      </c>
      <c r="E181">
        <v>2020</v>
      </c>
    </row>
    <row r="182" spans="1:5">
      <c r="A182" t="s">
        <v>215</v>
      </c>
      <c r="B182" t="s">
        <v>733</v>
      </c>
      <c r="C182" t="s">
        <v>569</v>
      </c>
      <c r="D182" s="69">
        <v>7.0148897205000003</v>
      </c>
      <c r="E182">
        <v>2020</v>
      </c>
    </row>
    <row r="183" spans="1:5">
      <c r="A183" t="s">
        <v>216</v>
      </c>
      <c r="B183" t="s">
        <v>733</v>
      </c>
      <c r="C183" t="s">
        <v>569</v>
      </c>
      <c r="D183" s="69" t="s">
        <v>570</v>
      </c>
      <c r="E183">
        <v>2020</v>
      </c>
    </row>
    <row r="184" spans="1:5">
      <c r="A184" t="s">
        <v>217</v>
      </c>
      <c r="B184" t="s">
        <v>734</v>
      </c>
      <c r="C184" t="s">
        <v>13</v>
      </c>
      <c r="D184" s="69" t="s">
        <v>570</v>
      </c>
      <c r="E184">
        <v>2020</v>
      </c>
    </row>
    <row r="185" spans="1:5">
      <c r="A185" t="s">
        <v>218</v>
      </c>
      <c r="B185" t="s">
        <v>734</v>
      </c>
      <c r="C185" t="s">
        <v>13</v>
      </c>
      <c r="D185" s="69" t="s">
        <v>570</v>
      </c>
      <c r="E185">
        <v>2020</v>
      </c>
    </row>
    <row r="186" spans="1:5">
      <c r="A186" t="s">
        <v>219</v>
      </c>
      <c r="B186" t="s">
        <v>735</v>
      </c>
      <c r="C186" t="s">
        <v>10</v>
      </c>
      <c r="D186" s="69">
        <v>2.6625138149000001</v>
      </c>
      <c r="E186">
        <v>2020</v>
      </c>
    </row>
    <row r="187" spans="1:5">
      <c r="A187" t="s">
        <v>220</v>
      </c>
      <c r="B187" t="s">
        <v>735</v>
      </c>
      <c r="C187" t="s">
        <v>10</v>
      </c>
      <c r="D187" s="69" t="s">
        <v>570</v>
      </c>
      <c r="E187">
        <v>2020</v>
      </c>
    </row>
    <row r="188" spans="1:5">
      <c r="A188" t="s">
        <v>221</v>
      </c>
      <c r="B188" t="s">
        <v>736</v>
      </c>
      <c r="C188" t="s">
        <v>569</v>
      </c>
      <c r="D188" s="69">
        <v>5.0019179132999998</v>
      </c>
      <c r="E188">
        <v>2020</v>
      </c>
    </row>
    <row r="189" spans="1:5">
      <c r="A189" t="s">
        <v>222</v>
      </c>
      <c r="B189" t="s">
        <v>737</v>
      </c>
      <c r="C189" t="s">
        <v>569</v>
      </c>
      <c r="D189" s="69">
        <v>6.3001145474999998</v>
      </c>
      <c r="E189">
        <v>2020</v>
      </c>
    </row>
    <row r="190" spans="1:5">
      <c r="A190" t="s">
        <v>223</v>
      </c>
      <c r="B190" t="s">
        <v>738</v>
      </c>
      <c r="C190" t="s">
        <v>569</v>
      </c>
      <c r="D190" s="69" t="s">
        <v>570</v>
      </c>
      <c r="E190">
        <v>2020</v>
      </c>
    </row>
    <row r="191" spans="1:5">
      <c r="A191" t="s">
        <v>224</v>
      </c>
      <c r="B191" t="s">
        <v>739</v>
      </c>
      <c r="C191" t="s">
        <v>13</v>
      </c>
      <c r="D191" s="69">
        <v>4.4699810098999997</v>
      </c>
      <c r="E191">
        <v>2020</v>
      </c>
    </row>
    <row r="192" spans="1:5">
      <c r="A192" t="s">
        <v>24</v>
      </c>
      <c r="B192" t="s">
        <v>740</v>
      </c>
      <c r="C192" t="s">
        <v>18</v>
      </c>
      <c r="D192" s="69">
        <v>4.9082238617999998</v>
      </c>
      <c r="E192">
        <v>2020</v>
      </c>
    </row>
    <row r="193" spans="1:5">
      <c r="A193" t="s">
        <v>29</v>
      </c>
      <c r="B193" t="s">
        <v>741</v>
      </c>
      <c r="C193" t="s">
        <v>18</v>
      </c>
      <c r="D193" s="69">
        <v>4.1488929513999997</v>
      </c>
      <c r="E193">
        <v>2020</v>
      </c>
    </row>
    <row r="194" spans="1:5">
      <c r="A194" t="s">
        <v>225</v>
      </c>
      <c r="B194" t="s">
        <v>742</v>
      </c>
      <c r="C194" t="s">
        <v>577</v>
      </c>
      <c r="D194" s="69">
        <v>6.1716345071000003</v>
      </c>
      <c r="E194">
        <v>2020</v>
      </c>
    </row>
    <row r="195" spans="1:5">
      <c r="A195" t="s">
        <v>226</v>
      </c>
      <c r="B195" t="s">
        <v>743</v>
      </c>
      <c r="C195" t="s">
        <v>577</v>
      </c>
      <c r="D195" s="69" t="s">
        <v>570</v>
      </c>
      <c r="E195">
        <v>2020</v>
      </c>
    </row>
    <row r="196" spans="1:5">
      <c r="A196" t="s">
        <v>227</v>
      </c>
      <c r="B196" t="s">
        <v>744</v>
      </c>
      <c r="C196" t="s">
        <v>13</v>
      </c>
      <c r="D196" s="69">
        <v>6.7792615867999997</v>
      </c>
      <c r="E196">
        <v>2020</v>
      </c>
    </row>
    <row r="197" spans="1:5">
      <c r="A197" t="s">
        <v>36</v>
      </c>
      <c r="B197" t="s">
        <v>745</v>
      </c>
      <c r="C197" t="s">
        <v>18</v>
      </c>
      <c r="D197" s="69">
        <v>6.4185853748000001</v>
      </c>
      <c r="E197">
        <v>2020</v>
      </c>
    </row>
    <row r="198" spans="1:5">
      <c r="A198" t="s">
        <v>228</v>
      </c>
      <c r="B198" t="s">
        <v>746</v>
      </c>
      <c r="C198" t="s">
        <v>577</v>
      </c>
      <c r="D198" s="69" t="s">
        <v>570</v>
      </c>
      <c r="E198">
        <v>2020</v>
      </c>
    </row>
    <row r="199" spans="1:5">
      <c r="A199" t="s">
        <v>229</v>
      </c>
      <c r="B199" t="s">
        <v>747</v>
      </c>
      <c r="C199" t="s">
        <v>10</v>
      </c>
      <c r="D199" s="69">
        <v>2.3761684284000002</v>
      </c>
      <c r="E199">
        <v>2020</v>
      </c>
    </row>
    <row r="200" spans="1:5">
      <c r="A200" t="s">
        <v>230</v>
      </c>
      <c r="B200" t="s">
        <v>748</v>
      </c>
      <c r="C200" t="s">
        <v>577</v>
      </c>
      <c r="D200" s="69" t="s">
        <v>570</v>
      </c>
      <c r="E200">
        <v>2020</v>
      </c>
    </row>
    <row r="201" spans="1:5">
      <c r="A201" t="s">
        <v>231</v>
      </c>
      <c r="B201" t="s">
        <v>749</v>
      </c>
      <c r="C201" t="s">
        <v>569</v>
      </c>
      <c r="D201" s="69" t="s">
        <v>570</v>
      </c>
      <c r="E201">
        <v>2020</v>
      </c>
    </row>
    <row r="202" spans="1:5">
      <c r="A202" t="s">
        <v>232</v>
      </c>
      <c r="B202" t="s">
        <v>750</v>
      </c>
      <c r="C202" t="s">
        <v>618</v>
      </c>
      <c r="D202" s="69" t="s">
        <v>570</v>
      </c>
      <c r="E202">
        <v>2020</v>
      </c>
    </row>
    <row r="203" spans="1:5">
      <c r="A203" t="s">
        <v>233</v>
      </c>
      <c r="B203" t="s">
        <v>751</v>
      </c>
      <c r="C203" t="s">
        <v>569</v>
      </c>
      <c r="D203" s="69" t="s">
        <v>570</v>
      </c>
      <c r="E203">
        <v>2020</v>
      </c>
    </row>
    <row r="204" spans="1:5">
      <c r="A204" t="s">
        <v>234</v>
      </c>
      <c r="B204" t="s">
        <v>752</v>
      </c>
      <c r="C204" t="s">
        <v>13</v>
      </c>
      <c r="D204" s="69" t="s">
        <v>570</v>
      </c>
      <c r="E204">
        <v>2020</v>
      </c>
    </row>
    <row r="205" spans="1:5">
      <c r="A205" t="s">
        <v>235</v>
      </c>
      <c r="B205" t="s">
        <v>753</v>
      </c>
      <c r="C205" t="s">
        <v>10</v>
      </c>
      <c r="D205" s="69">
        <v>3.5151900748</v>
      </c>
      <c r="E205">
        <v>2020</v>
      </c>
    </row>
    <row r="206" spans="1:5">
      <c r="A206" t="s">
        <v>236</v>
      </c>
      <c r="B206" t="s">
        <v>754</v>
      </c>
      <c r="C206" t="s">
        <v>577</v>
      </c>
      <c r="D206" s="69" t="s">
        <v>570</v>
      </c>
      <c r="E206">
        <v>2020</v>
      </c>
    </row>
    <row r="207" spans="1:5">
      <c r="A207" t="s">
        <v>237</v>
      </c>
      <c r="B207" t="s">
        <v>755</v>
      </c>
      <c r="C207" t="s">
        <v>8</v>
      </c>
      <c r="D207" s="69">
        <v>0.93972063379000004</v>
      </c>
      <c r="E207">
        <v>2020</v>
      </c>
    </row>
    <row r="208" spans="1:5">
      <c r="A208" t="s">
        <v>238</v>
      </c>
      <c r="B208" t="s">
        <v>755</v>
      </c>
      <c r="C208" t="s">
        <v>8</v>
      </c>
      <c r="D208" s="69" t="s">
        <v>570</v>
      </c>
      <c r="E208">
        <v>2020</v>
      </c>
    </row>
    <row r="209" spans="1:5">
      <c r="A209" t="s">
        <v>239</v>
      </c>
      <c r="B209" t="s">
        <v>660</v>
      </c>
      <c r="C209" t="s">
        <v>728</v>
      </c>
      <c r="D209" s="69" t="s">
        <v>570</v>
      </c>
      <c r="E209">
        <v>2020</v>
      </c>
    </row>
    <row r="210" spans="1:5">
      <c r="A210" t="s">
        <v>240</v>
      </c>
      <c r="B210" t="s">
        <v>756</v>
      </c>
      <c r="C210" t="s">
        <v>728</v>
      </c>
      <c r="D210" s="69">
        <v>3.0783938814999998</v>
      </c>
      <c r="E210">
        <v>2020</v>
      </c>
    </row>
    <row r="211" spans="1:5">
      <c r="A211" t="s">
        <v>241</v>
      </c>
      <c r="B211" t="s">
        <v>757</v>
      </c>
      <c r="C211" t="s">
        <v>728</v>
      </c>
      <c r="D211" s="69" t="s">
        <v>570</v>
      </c>
      <c r="E211">
        <v>2020</v>
      </c>
    </row>
    <row r="212" spans="1:5">
      <c r="A212" t="s">
        <v>242</v>
      </c>
      <c r="B212" t="s">
        <v>758</v>
      </c>
      <c r="C212" t="s">
        <v>13</v>
      </c>
      <c r="D212" s="69" t="s">
        <v>570</v>
      </c>
      <c r="E212">
        <v>2020</v>
      </c>
    </row>
    <row r="213" spans="1:5">
      <c r="A213" t="s">
        <v>243</v>
      </c>
      <c r="B213" t="s">
        <v>758</v>
      </c>
      <c r="C213" t="s">
        <v>13</v>
      </c>
      <c r="D213" s="69" t="s">
        <v>570</v>
      </c>
      <c r="E213">
        <v>2020</v>
      </c>
    </row>
    <row r="214" spans="1:5">
      <c r="A214" t="s">
        <v>244</v>
      </c>
      <c r="B214" t="s">
        <v>759</v>
      </c>
      <c r="C214" t="s">
        <v>569</v>
      </c>
      <c r="D214" s="69" t="s">
        <v>570</v>
      </c>
      <c r="E214">
        <v>2020</v>
      </c>
    </row>
    <row r="215" spans="1:5">
      <c r="A215" t="s">
        <v>245</v>
      </c>
      <c r="B215" t="s">
        <v>760</v>
      </c>
      <c r="C215" t="s">
        <v>618</v>
      </c>
      <c r="D215" s="69" t="s">
        <v>570</v>
      </c>
      <c r="E215">
        <v>2020</v>
      </c>
    </row>
    <row r="216" spans="1:5">
      <c r="A216" t="s">
        <v>246</v>
      </c>
      <c r="B216" t="s">
        <v>761</v>
      </c>
      <c r="C216" t="s">
        <v>569</v>
      </c>
      <c r="D216" s="69" t="s">
        <v>570</v>
      </c>
      <c r="E216">
        <v>2020</v>
      </c>
    </row>
    <row r="217" spans="1:5">
      <c r="A217" t="s">
        <v>247</v>
      </c>
      <c r="B217" t="s">
        <v>762</v>
      </c>
      <c r="C217" t="s">
        <v>577</v>
      </c>
      <c r="D217" s="69" t="s">
        <v>570</v>
      </c>
      <c r="E217">
        <v>2020</v>
      </c>
    </row>
    <row r="218" spans="1:5">
      <c r="A218" t="s">
        <v>248</v>
      </c>
      <c r="B218" t="s">
        <v>763</v>
      </c>
      <c r="C218" t="s">
        <v>577</v>
      </c>
      <c r="D218" s="69" t="s">
        <v>570</v>
      </c>
      <c r="E218">
        <v>2020</v>
      </c>
    </row>
    <row r="219" spans="1:5">
      <c r="A219" t="s">
        <v>249</v>
      </c>
      <c r="B219" t="s">
        <v>764</v>
      </c>
      <c r="C219" t="s">
        <v>618</v>
      </c>
      <c r="D219" s="69" t="s">
        <v>570</v>
      </c>
      <c r="E219">
        <v>2020</v>
      </c>
    </row>
    <row r="220" spans="1:5">
      <c r="A220" t="s">
        <v>250</v>
      </c>
      <c r="B220" t="s">
        <v>765</v>
      </c>
      <c r="C220" t="s">
        <v>618</v>
      </c>
      <c r="D220" s="69" t="s">
        <v>570</v>
      </c>
      <c r="E220">
        <v>2020</v>
      </c>
    </row>
    <row r="221" spans="1:5">
      <c r="A221" t="s">
        <v>251</v>
      </c>
      <c r="B221" t="s">
        <v>765</v>
      </c>
      <c r="C221" t="s">
        <v>618</v>
      </c>
      <c r="D221" s="69" t="s">
        <v>570</v>
      </c>
      <c r="E221">
        <v>2020</v>
      </c>
    </row>
    <row r="222" spans="1:5">
      <c r="A222" t="s">
        <v>252</v>
      </c>
      <c r="B222" t="s">
        <v>766</v>
      </c>
      <c r="C222" t="s">
        <v>13</v>
      </c>
      <c r="D222" s="69">
        <v>4.0186190719999999</v>
      </c>
      <c r="E222">
        <v>2020</v>
      </c>
    </row>
    <row r="223" spans="1:5">
      <c r="A223" t="s">
        <v>253</v>
      </c>
      <c r="B223" t="s">
        <v>767</v>
      </c>
      <c r="C223" t="s">
        <v>618</v>
      </c>
      <c r="D223" s="69">
        <v>3.9839983886999999</v>
      </c>
      <c r="E223">
        <v>2020</v>
      </c>
    </row>
    <row r="224" spans="1:5">
      <c r="A224" t="s">
        <v>254</v>
      </c>
      <c r="B224" t="s">
        <v>768</v>
      </c>
      <c r="C224" t="s">
        <v>569</v>
      </c>
      <c r="D224" s="69">
        <v>8.1354251127000001</v>
      </c>
      <c r="E224">
        <v>2020</v>
      </c>
    </row>
    <row r="225" spans="1:5">
      <c r="A225" t="s">
        <v>255</v>
      </c>
      <c r="B225" t="s">
        <v>769</v>
      </c>
      <c r="C225" t="s">
        <v>577</v>
      </c>
      <c r="D225" s="69" t="s">
        <v>570</v>
      </c>
      <c r="E225">
        <v>2020</v>
      </c>
    </row>
    <row r="226" spans="1:5">
      <c r="A226" t="s">
        <v>256</v>
      </c>
      <c r="B226" t="s">
        <v>770</v>
      </c>
      <c r="C226" t="s">
        <v>569</v>
      </c>
      <c r="D226" s="69" t="s">
        <v>570</v>
      </c>
      <c r="E226">
        <v>2020</v>
      </c>
    </row>
    <row r="227" spans="1:5">
      <c r="A227" t="s">
        <v>257</v>
      </c>
      <c r="B227" t="s">
        <v>771</v>
      </c>
      <c r="C227" t="s">
        <v>569</v>
      </c>
      <c r="D227" s="69" t="s">
        <v>570</v>
      </c>
      <c r="E227">
        <v>2020</v>
      </c>
    </row>
    <row r="228" spans="1:5">
      <c r="A228" t="s">
        <v>258</v>
      </c>
      <c r="B228" t="s">
        <v>772</v>
      </c>
      <c r="C228" t="s">
        <v>569</v>
      </c>
      <c r="D228" s="69" t="s">
        <v>570</v>
      </c>
      <c r="E228">
        <v>2020</v>
      </c>
    </row>
    <row r="229" spans="1:5">
      <c r="A229" t="s">
        <v>259</v>
      </c>
      <c r="B229" t="s">
        <v>773</v>
      </c>
      <c r="C229" t="s">
        <v>569</v>
      </c>
      <c r="D229" s="69" t="s">
        <v>570</v>
      </c>
      <c r="E229">
        <v>2020</v>
      </c>
    </row>
    <row r="230" spans="1:5">
      <c r="A230" t="s">
        <v>260</v>
      </c>
      <c r="B230" t="s">
        <v>774</v>
      </c>
      <c r="C230" t="s">
        <v>569</v>
      </c>
      <c r="D230" s="69" t="s">
        <v>570</v>
      </c>
      <c r="E230">
        <v>2020</v>
      </c>
    </row>
    <row r="231" spans="1:5">
      <c r="A231" t="s">
        <v>261</v>
      </c>
      <c r="B231" t="s">
        <v>775</v>
      </c>
      <c r="C231" t="s">
        <v>584</v>
      </c>
      <c r="D231" s="69" t="s">
        <v>570</v>
      </c>
      <c r="E231">
        <v>2020</v>
      </c>
    </row>
    <row r="232" spans="1:5">
      <c r="A232" t="s">
        <v>262</v>
      </c>
      <c r="B232" t="s">
        <v>776</v>
      </c>
      <c r="C232" t="s">
        <v>577</v>
      </c>
      <c r="D232" s="69" t="s">
        <v>570</v>
      </c>
      <c r="E232">
        <v>2020</v>
      </c>
    </row>
    <row r="233" spans="1:5">
      <c r="A233" t="s">
        <v>263</v>
      </c>
      <c r="B233" t="s">
        <v>777</v>
      </c>
      <c r="C233" t="s">
        <v>569</v>
      </c>
      <c r="D233" s="69" t="s">
        <v>570</v>
      </c>
      <c r="E233">
        <v>2020</v>
      </c>
    </row>
    <row r="234" spans="1:5">
      <c r="A234" t="s">
        <v>264</v>
      </c>
      <c r="B234" t="s">
        <v>778</v>
      </c>
      <c r="C234" t="s">
        <v>569</v>
      </c>
      <c r="D234" s="69" t="s">
        <v>570</v>
      </c>
      <c r="E234">
        <v>2020</v>
      </c>
    </row>
    <row r="235" spans="1:5">
      <c r="A235" t="s">
        <v>265</v>
      </c>
      <c r="B235" t="s">
        <v>779</v>
      </c>
      <c r="C235" t="s">
        <v>569</v>
      </c>
      <c r="D235" s="69" t="s">
        <v>570</v>
      </c>
      <c r="E235">
        <v>2020</v>
      </c>
    </row>
    <row r="236" spans="1:5">
      <c r="A236" t="s">
        <v>266</v>
      </c>
      <c r="B236" t="s">
        <v>780</v>
      </c>
      <c r="C236" t="s">
        <v>618</v>
      </c>
      <c r="D236" s="69" t="s">
        <v>570</v>
      </c>
      <c r="E236">
        <v>2020</v>
      </c>
    </row>
    <row r="237" spans="1:5">
      <c r="A237" t="s">
        <v>267</v>
      </c>
      <c r="B237" t="s">
        <v>781</v>
      </c>
      <c r="C237" t="s">
        <v>569</v>
      </c>
      <c r="D237" s="69">
        <v>7.0622704215000001</v>
      </c>
      <c r="E237">
        <v>2020</v>
      </c>
    </row>
    <row r="238" spans="1:5">
      <c r="A238" t="s">
        <v>268</v>
      </c>
      <c r="B238" t="s">
        <v>782</v>
      </c>
      <c r="C238" t="s">
        <v>577</v>
      </c>
      <c r="D238" s="69" t="s">
        <v>570</v>
      </c>
      <c r="E238">
        <v>2020</v>
      </c>
    </row>
    <row r="239" spans="1:5">
      <c r="A239" t="s">
        <v>269</v>
      </c>
      <c r="B239" t="s">
        <v>783</v>
      </c>
      <c r="C239" t="s">
        <v>569</v>
      </c>
      <c r="D239" s="69" t="s">
        <v>570</v>
      </c>
      <c r="E239">
        <v>2020</v>
      </c>
    </row>
    <row r="240" spans="1:5">
      <c r="A240" t="s">
        <v>270</v>
      </c>
      <c r="B240" t="s">
        <v>784</v>
      </c>
      <c r="C240" t="s">
        <v>569</v>
      </c>
      <c r="D240" s="69" t="s">
        <v>570</v>
      </c>
      <c r="E240">
        <v>2020</v>
      </c>
    </row>
    <row r="241" spans="1:5">
      <c r="A241" t="s">
        <v>271</v>
      </c>
      <c r="B241" t="s">
        <v>785</v>
      </c>
      <c r="C241" t="s">
        <v>577</v>
      </c>
      <c r="D241" s="69">
        <v>4.6268290689000002</v>
      </c>
      <c r="E241">
        <v>2020</v>
      </c>
    </row>
    <row r="242" spans="1:5">
      <c r="A242" t="s">
        <v>272</v>
      </c>
      <c r="B242" t="s">
        <v>786</v>
      </c>
      <c r="C242" t="s">
        <v>618</v>
      </c>
      <c r="D242" s="69" t="s">
        <v>570</v>
      </c>
      <c r="E242">
        <v>2020</v>
      </c>
    </row>
    <row r="243" spans="1:5">
      <c r="A243" t="s">
        <v>273</v>
      </c>
      <c r="B243" t="s">
        <v>787</v>
      </c>
      <c r="C243" t="s">
        <v>569</v>
      </c>
      <c r="D243" s="69" t="s">
        <v>570</v>
      </c>
      <c r="E243">
        <v>2020</v>
      </c>
    </row>
    <row r="244" spans="1:5">
      <c r="A244" t="s">
        <v>274</v>
      </c>
      <c r="B244" t="s">
        <v>788</v>
      </c>
      <c r="C244" t="s">
        <v>618</v>
      </c>
      <c r="D244" s="69" t="s">
        <v>570</v>
      </c>
      <c r="E244">
        <v>2020</v>
      </c>
    </row>
    <row r="245" spans="1:5">
      <c r="A245" t="s">
        <v>275</v>
      </c>
      <c r="B245" t="s">
        <v>789</v>
      </c>
      <c r="C245" t="s">
        <v>569</v>
      </c>
      <c r="D245" s="69" t="s">
        <v>570</v>
      </c>
      <c r="E245">
        <v>2020</v>
      </c>
    </row>
    <row r="246" spans="1:5">
      <c r="A246" t="s">
        <v>276</v>
      </c>
      <c r="B246" t="s">
        <v>790</v>
      </c>
      <c r="C246" t="s">
        <v>569</v>
      </c>
      <c r="D246" s="69">
        <v>3.9304897313999998</v>
      </c>
      <c r="E246">
        <v>2020</v>
      </c>
    </row>
    <row r="247" spans="1:5">
      <c r="A247" t="s">
        <v>277</v>
      </c>
      <c r="B247" t="s">
        <v>791</v>
      </c>
      <c r="C247" t="s">
        <v>569</v>
      </c>
      <c r="D247" s="69" t="s">
        <v>570</v>
      </c>
      <c r="E247">
        <v>2020</v>
      </c>
    </row>
    <row r="248" spans="1:5">
      <c r="A248" t="s">
        <v>278</v>
      </c>
      <c r="B248" t="s">
        <v>792</v>
      </c>
      <c r="C248" t="s">
        <v>569</v>
      </c>
      <c r="D248" s="69" t="s">
        <v>570</v>
      </c>
      <c r="E248">
        <v>2020</v>
      </c>
    </row>
    <row r="249" spans="1:5">
      <c r="A249" t="s">
        <v>279</v>
      </c>
      <c r="B249" t="s">
        <v>793</v>
      </c>
      <c r="C249" t="s">
        <v>569</v>
      </c>
      <c r="D249" s="69">
        <v>3.9813759027</v>
      </c>
      <c r="E249">
        <v>2020</v>
      </c>
    </row>
    <row r="250" spans="1:5">
      <c r="A250" t="s">
        <v>280</v>
      </c>
      <c r="B250" t="s">
        <v>793</v>
      </c>
      <c r="C250" t="s">
        <v>569</v>
      </c>
      <c r="D250" s="69" t="s">
        <v>570</v>
      </c>
      <c r="E250">
        <v>2020</v>
      </c>
    </row>
    <row r="251" spans="1:5">
      <c r="A251" t="s">
        <v>281</v>
      </c>
      <c r="B251" t="s">
        <v>794</v>
      </c>
      <c r="C251" t="s">
        <v>577</v>
      </c>
      <c r="D251" s="69" t="s">
        <v>570</v>
      </c>
      <c r="E251">
        <v>2020</v>
      </c>
    </row>
    <row r="252" spans="1:5">
      <c r="A252" t="s">
        <v>282</v>
      </c>
      <c r="B252" t="s">
        <v>795</v>
      </c>
      <c r="C252" t="s">
        <v>584</v>
      </c>
      <c r="D252" s="69">
        <v>6.9346477437000003</v>
      </c>
      <c r="E252">
        <v>2020</v>
      </c>
    </row>
    <row r="253" spans="1:5">
      <c r="A253" t="s">
        <v>283</v>
      </c>
      <c r="B253" t="s">
        <v>796</v>
      </c>
      <c r="C253" t="s">
        <v>569</v>
      </c>
      <c r="D253" s="69">
        <v>7.3472874839999998</v>
      </c>
      <c r="E253">
        <v>2020</v>
      </c>
    </row>
    <row r="254" spans="1:5">
      <c r="A254" t="s">
        <v>284</v>
      </c>
      <c r="B254" t="s">
        <v>797</v>
      </c>
      <c r="C254" t="s">
        <v>618</v>
      </c>
      <c r="D254" s="69">
        <v>0.2161995478</v>
      </c>
      <c r="E254">
        <v>2020</v>
      </c>
    </row>
    <row r="255" spans="1:5">
      <c r="A255" t="s">
        <v>285</v>
      </c>
      <c r="B255" t="s">
        <v>798</v>
      </c>
      <c r="C255" t="s">
        <v>584</v>
      </c>
      <c r="D255" s="69">
        <v>4.0873176660999997</v>
      </c>
      <c r="E255">
        <v>2020</v>
      </c>
    </row>
    <row r="256" spans="1:5">
      <c r="A256" t="s">
        <v>286</v>
      </c>
      <c r="B256" t="s">
        <v>799</v>
      </c>
      <c r="C256" t="s">
        <v>569</v>
      </c>
      <c r="D256" s="69" t="s">
        <v>570</v>
      </c>
      <c r="E256">
        <v>2020</v>
      </c>
    </row>
    <row r="257" spans="1:5">
      <c r="A257" t="s">
        <v>287</v>
      </c>
      <c r="B257" t="s">
        <v>800</v>
      </c>
      <c r="C257" t="s">
        <v>569</v>
      </c>
      <c r="D257" s="69" t="s">
        <v>570</v>
      </c>
      <c r="E257">
        <v>2020</v>
      </c>
    </row>
    <row r="258" spans="1:5">
      <c r="A258" t="s">
        <v>288</v>
      </c>
      <c r="B258" t="s">
        <v>801</v>
      </c>
      <c r="C258" t="s">
        <v>584</v>
      </c>
      <c r="D258" s="69" t="s">
        <v>570</v>
      </c>
      <c r="E258">
        <v>2020</v>
      </c>
    </row>
    <row r="259" spans="1:5">
      <c r="A259" t="s">
        <v>289</v>
      </c>
      <c r="B259" t="s">
        <v>802</v>
      </c>
      <c r="C259" t="s">
        <v>10</v>
      </c>
      <c r="D259" s="69" t="s">
        <v>570</v>
      </c>
      <c r="E259">
        <v>2020</v>
      </c>
    </row>
    <row r="260" spans="1:5">
      <c r="A260" t="s">
        <v>290</v>
      </c>
      <c r="B260" t="s">
        <v>803</v>
      </c>
      <c r="C260" t="s">
        <v>618</v>
      </c>
      <c r="D260" s="69" t="s">
        <v>570</v>
      </c>
      <c r="E260">
        <v>2020</v>
      </c>
    </row>
    <row r="261" spans="1:5">
      <c r="A261" t="s">
        <v>291</v>
      </c>
      <c r="B261" t="s">
        <v>766</v>
      </c>
      <c r="C261" t="s">
        <v>13</v>
      </c>
      <c r="D261" s="69" t="s">
        <v>570</v>
      </c>
      <c r="E261">
        <v>2020</v>
      </c>
    </row>
    <row r="262" spans="1:5">
      <c r="A262" t="s">
        <v>292</v>
      </c>
      <c r="B262" t="s">
        <v>804</v>
      </c>
      <c r="C262" t="s">
        <v>577</v>
      </c>
      <c r="D262" s="69" t="s">
        <v>570</v>
      </c>
      <c r="E262">
        <v>2020</v>
      </c>
    </row>
    <row r="263" spans="1:5">
      <c r="A263" t="s">
        <v>293</v>
      </c>
      <c r="B263" t="s">
        <v>805</v>
      </c>
      <c r="C263" t="s">
        <v>577</v>
      </c>
      <c r="D263" s="69" t="s">
        <v>570</v>
      </c>
      <c r="E263">
        <v>2020</v>
      </c>
    </row>
    <row r="264" spans="1:5">
      <c r="A264" t="s">
        <v>294</v>
      </c>
      <c r="B264" t="s">
        <v>806</v>
      </c>
      <c r="C264" t="s">
        <v>577</v>
      </c>
      <c r="D264" s="69" t="s">
        <v>570</v>
      </c>
      <c r="E264">
        <v>2020</v>
      </c>
    </row>
    <row r="265" spans="1:5">
      <c r="A265" t="s">
        <v>295</v>
      </c>
      <c r="B265" t="s">
        <v>807</v>
      </c>
      <c r="C265" t="s">
        <v>618</v>
      </c>
      <c r="D265" s="69" t="s">
        <v>570</v>
      </c>
      <c r="E265">
        <v>2020</v>
      </c>
    </row>
    <row r="266" spans="1:5">
      <c r="A266" t="s">
        <v>296</v>
      </c>
      <c r="B266" t="s">
        <v>808</v>
      </c>
      <c r="C266" t="s">
        <v>577</v>
      </c>
      <c r="D266" s="69" t="s">
        <v>570</v>
      </c>
      <c r="E266">
        <v>2020</v>
      </c>
    </row>
    <row r="267" spans="1:5">
      <c r="A267" t="s">
        <v>297</v>
      </c>
      <c r="B267" t="s">
        <v>809</v>
      </c>
      <c r="C267" t="s">
        <v>618</v>
      </c>
      <c r="D267" s="69" t="s">
        <v>570</v>
      </c>
      <c r="E267">
        <v>2020</v>
      </c>
    </row>
    <row r="268" spans="1:5">
      <c r="A268" t="s">
        <v>298</v>
      </c>
      <c r="B268" t="s">
        <v>810</v>
      </c>
      <c r="C268" t="s">
        <v>618</v>
      </c>
      <c r="D268" s="69" t="s">
        <v>570</v>
      </c>
      <c r="E268">
        <v>2020</v>
      </c>
    </row>
    <row r="269" spans="1:5">
      <c r="A269" t="s">
        <v>299</v>
      </c>
      <c r="B269" t="s">
        <v>811</v>
      </c>
      <c r="C269" t="s">
        <v>584</v>
      </c>
      <c r="D269" s="69">
        <v>5.3320689240999997</v>
      </c>
      <c r="E269">
        <v>2020</v>
      </c>
    </row>
    <row r="270" spans="1:5">
      <c r="A270" t="s">
        <v>300</v>
      </c>
      <c r="B270" t="s">
        <v>812</v>
      </c>
      <c r="C270" t="s">
        <v>10</v>
      </c>
      <c r="D270" s="69">
        <v>3.4252031225000001</v>
      </c>
      <c r="E270">
        <v>2020</v>
      </c>
    </row>
    <row r="271" spans="1:5">
      <c r="A271" t="s">
        <v>301</v>
      </c>
      <c r="B271" t="s">
        <v>812</v>
      </c>
      <c r="C271" t="s">
        <v>10</v>
      </c>
      <c r="D271" s="69" t="s">
        <v>570</v>
      </c>
      <c r="E271">
        <v>2020</v>
      </c>
    </row>
    <row r="272" spans="1:5">
      <c r="A272" t="s">
        <v>302</v>
      </c>
      <c r="B272" t="s">
        <v>813</v>
      </c>
      <c r="C272" t="s">
        <v>577</v>
      </c>
      <c r="D272" s="69" t="s">
        <v>570</v>
      </c>
      <c r="E272">
        <v>2020</v>
      </c>
    </row>
    <row r="273" spans="1:5">
      <c r="A273" t="s">
        <v>303</v>
      </c>
      <c r="B273" t="s">
        <v>814</v>
      </c>
      <c r="C273" t="s">
        <v>584</v>
      </c>
      <c r="D273" s="69">
        <v>5.6368868417</v>
      </c>
      <c r="E273">
        <v>2020</v>
      </c>
    </row>
    <row r="274" spans="1:5">
      <c r="A274" t="s">
        <v>304</v>
      </c>
      <c r="B274" t="s">
        <v>815</v>
      </c>
      <c r="C274" t="s">
        <v>569</v>
      </c>
      <c r="D274" s="69">
        <v>6.5139207257000002</v>
      </c>
      <c r="E274">
        <v>2020</v>
      </c>
    </row>
    <row r="275" spans="1:5">
      <c r="A275" t="s">
        <v>305</v>
      </c>
      <c r="B275" t="s">
        <v>816</v>
      </c>
      <c r="C275" t="s">
        <v>584</v>
      </c>
      <c r="D275" s="69" t="s">
        <v>570</v>
      </c>
      <c r="E275">
        <v>2020</v>
      </c>
    </row>
    <row r="276" spans="1:5">
      <c r="A276" t="s">
        <v>306</v>
      </c>
      <c r="B276" t="s">
        <v>817</v>
      </c>
      <c r="C276" t="s">
        <v>13</v>
      </c>
      <c r="D276" s="69" t="s">
        <v>570</v>
      </c>
      <c r="E276">
        <v>2020</v>
      </c>
    </row>
    <row r="277" spans="1:5">
      <c r="A277" t="s">
        <v>307</v>
      </c>
      <c r="B277" t="s">
        <v>818</v>
      </c>
      <c r="C277" t="s">
        <v>569</v>
      </c>
      <c r="D277" s="69" t="s">
        <v>570</v>
      </c>
      <c r="E277">
        <v>2020</v>
      </c>
    </row>
    <row r="278" spans="1:5">
      <c r="A278" t="s">
        <v>308</v>
      </c>
      <c r="B278" t="s">
        <v>819</v>
      </c>
      <c r="C278" t="s">
        <v>577</v>
      </c>
      <c r="D278" s="69" t="s">
        <v>570</v>
      </c>
      <c r="E278">
        <v>2020</v>
      </c>
    </row>
    <row r="279" spans="1:5">
      <c r="A279" t="s">
        <v>309</v>
      </c>
      <c r="B279" t="s">
        <v>820</v>
      </c>
      <c r="C279" t="s">
        <v>577</v>
      </c>
      <c r="D279" s="69" t="s">
        <v>570</v>
      </c>
      <c r="E279">
        <v>2020</v>
      </c>
    </row>
    <row r="280" spans="1:5">
      <c r="A280" t="s">
        <v>310</v>
      </c>
      <c r="B280" t="s">
        <v>821</v>
      </c>
      <c r="C280" t="s">
        <v>577</v>
      </c>
      <c r="D280" s="69">
        <v>9.3081857055999997</v>
      </c>
      <c r="E280">
        <v>2020</v>
      </c>
    </row>
    <row r="281" spans="1:5">
      <c r="A281" t="s">
        <v>311</v>
      </c>
      <c r="B281" t="s">
        <v>822</v>
      </c>
      <c r="C281" t="s">
        <v>577</v>
      </c>
      <c r="D281" s="69" t="s">
        <v>570</v>
      </c>
      <c r="E281">
        <v>2020</v>
      </c>
    </row>
    <row r="282" spans="1:5">
      <c r="A282" t="s">
        <v>312</v>
      </c>
      <c r="B282" t="s">
        <v>823</v>
      </c>
      <c r="C282" t="s">
        <v>577</v>
      </c>
      <c r="D282" s="69" t="s">
        <v>570</v>
      </c>
      <c r="E282">
        <v>2020</v>
      </c>
    </row>
    <row r="283" spans="1:5">
      <c r="A283" t="s">
        <v>313</v>
      </c>
      <c r="B283" t="s">
        <v>824</v>
      </c>
      <c r="C283" t="s">
        <v>825</v>
      </c>
      <c r="D283" s="69" t="s">
        <v>570</v>
      </c>
      <c r="E283">
        <v>2020</v>
      </c>
    </row>
    <row r="284" spans="1:5">
      <c r="A284" t="s">
        <v>314</v>
      </c>
      <c r="B284" t="s">
        <v>826</v>
      </c>
      <c r="C284" t="s">
        <v>577</v>
      </c>
      <c r="D284" s="69" t="s">
        <v>570</v>
      </c>
      <c r="E284">
        <v>2020</v>
      </c>
    </row>
    <row r="285" spans="1:5">
      <c r="A285" t="s">
        <v>315</v>
      </c>
      <c r="B285" t="s">
        <v>826</v>
      </c>
      <c r="C285" t="s">
        <v>577</v>
      </c>
      <c r="D285" s="69" t="s">
        <v>570</v>
      </c>
      <c r="E285">
        <v>2020</v>
      </c>
    </row>
    <row r="286" spans="1:5">
      <c r="A286" t="s">
        <v>316</v>
      </c>
      <c r="B286" t="s">
        <v>827</v>
      </c>
      <c r="C286" t="s">
        <v>577</v>
      </c>
      <c r="D286" s="69" t="s">
        <v>570</v>
      </c>
      <c r="E286">
        <v>2020</v>
      </c>
    </row>
    <row r="287" spans="1:5">
      <c r="A287" t="s">
        <v>317</v>
      </c>
      <c r="B287" t="s">
        <v>828</v>
      </c>
      <c r="C287" t="s">
        <v>577</v>
      </c>
      <c r="D287" s="69">
        <v>6.5761258042000001</v>
      </c>
      <c r="E287">
        <v>2020</v>
      </c>
    </row>
    <row r="288" spans="1:5">
      <c r="A288" t="s">
        <v>318</v>
      </c>
      <c r="B288" t="s">
        <v>829</v>
      </c>
      <c r="C288" t="s">
        <v>569</v>
      </c>
      <c r="D288" s="69" t="s">
        <v>570</v>
      </c>
      <c r="E288">
        <v>2020</v>
      </c>
    </row>
    <row r="289" spans="1:5">
      <c r="A289" t="s">
        <v>319</v>
      </c>
      <c r="B289" t="s">
        <v>830</v>
      </c>
      <c r="C289" t="s">
        <v>569</v>
      </c>
      <c r="D289" s="69" t="s">
        <v>570</v>
      </c>
      <c r="E289">
        <v>2020</v>
      </c>
    </row>
    <row r="290" spans="1:5">
      <c r="A290" t="s">
        <v>320</v>
      </c>
      <c r="B290" t="s">
        <v>831</v>
      </c>
      <c r="C290" t="s">
        <v>569</v>
      </c>
      <c r="D290" s="69" t="s">
        <v>570</v>
      </c>
      <c r="E290">
        <v>2020</v>
      </c>
    </row>
    <row r="291" spans="1:5">
      <c r="A291" t="s">
        <v>321</v>
      </c>
      <c r="B291" t="s">
        <v>832</v>
      </c>
      <c r="C291" t="s">
        <v>13</v>
      </c>
      <c r="D291" s="69">
        <v>5.3141536856</v>
      </c>
      <c r="E291">
        <v>2020</v>
      </c>
    </row>
    <row r="292" spans="1:5">
      <c r="A292" t="s">
        <v>322</v>
      </c>
      <c r="B292" t="s">
        <v>832</v>
      </c>
      <c r="C292" t="s">
        <v>13</v>
      </c>
      <c r="D292" s="69" t="s">
        <v>570</v>
      </c>
      <c r="E292">
        <v>2020</v>
      </c>
    </row>
    <row r="293" spans="1:5">
      <c r="A293" t="s">
        <v>323</v>
      </c>
      <c r="B293" t="s">
        <v>833</v>
      </c>
      <c r="C293" t="s">
        <v>18</v>
      </c>
      <c r="D293" s="69">
        <v>31.102682387000002</v>
      </c>
      <c r="E293">
        <v>2020</v>
      </c>
    </row>
    <row r="294" spans="1:5">
      <c r="A294" t="s">
        <v>324</v>
      </c>
      <c r="B294" t="s">
        <v>834</v>
      </c>
      <c r="C294" t="s">
        <v>728</v>
      </c>
      <c r="D294" s="69">
        <v>10.075991022</v>
      </c>
      <c r="E294">
        <v>2020</v>
      </c>
    </row>
    <row r="295" spans="1:5">
      <c r="A295" t="s">
        <v>325</v>
      </c>
      <c r="B295" t="s">
        <v>835</v>
      </c>
      <c r="C295" t="s">
        <v>728</v>
      </c>
      <c r="D295" s="69">
        <v>6.5122935347000004</v>
      </c>
      <c r="E295">
        <v>2020</v>
      </c>
    </row>
    <row r="296" spans="1:5">
      <c r="A296" t="s">
        <v>326</v>
      </c>
      <c r="B296" t="s">
        <v>836</v>
      </c>
      <c r="C296" t="s">
        <v>577</v>
      </c>
      <c r="D296" s="69" t="s">
        <v>570</v>
      </c>
      <c r="E296">
        <v>2020</v>
      </c>
    </row>
    <row r="297" spans="1:5">
      <c r="A297" t="s">
        <v>327</v>
      </c>
      <c r="B297" t="s">
        <v>837</v>
      </c>
      <c r="C297" t="s">
        <v>618</v>
      </c>
      <c r="D297" s="69" t="s">
        <v>570</v>
      </c>
      <c r="E297">
        <v>2020</v>
      </c>
    </row>
    <row r="298" spans="1:5">
      <c r="A298" t="s">
        <v>328</v>
      </c>
      <c r="B298" t="s">
        <v>838</v>
      </c>
      <c r="C298" t="s">
        <v>618</v>
      </c>
      <c r="D298" s="69" t="s">
        <v>570</v>
      </c>
      <c r="E298">
        <v>2020</v>
      </c>
    </row>
    <row r="299" spans="1:5">
      <c r="A299" t="s">
        <v>329</v>
      </c>
      <c r="B299" t="s">
        <v>839</v>
      </c>
      <c r="C299" t="s">
        <v>618</v>
      </c>
      <c r="D299" s="69" t="s">
        <v>570</v>
      </c>
      <c r="E299">
        <v>2020</v>
      </c>
    </row>
    <row r="300" spans="1:5">
      <c r="A300" t="s">
        <v>330</v>
      </c>
      <c r="B300" t="s">
        <v>840</v>
      </c>
      <c r="C300" t="s">
        <v>569</v>
      </c>
      <c r="D300" s="69" t="s">
        <v>570</v>
      </c>
      <c r="E300">
        <v>2020</v>
      </c>
    </row>
    <row r="301" spans="1:5">
      <c r="A301" t="s">
        <v>331</v>
      </c>
      <c r="B301" t="s">
        <v>841</v>
      </c>
      <c r="C301" t="s">
        <v>569</v>
      </c>
      <c r="D301" s="69" t="s">
        <v>570</v>
      </c>
      <c r="E301">
        <v>2020</v>
      </c>
    </row>
    <row r="302" spans="1:5">
      <c r="A302" t="s">
        <v>332</v>
      </c>
      <c r="B302" t="s">
        <v>842</v>
      </c>
      <c r="C302" t="s">
        <v>13</v>
      </c>
      <c r="D302" s="69" t="s">
        <v>570</v>
      </c>
      <c r="E302">
        <v>2020</v>
      </c>
    </row>
    <row r="303" spans="1:5">
      <c r="A303" t="s">
        <v>333</v>
      </c>
      <c r="B303" t="s">
        <v>843</v>
      </c>
      <c r="C303" t="s">
        <v>569</v>
      </c>
      <c r="D303" s="69">
        <v>6.5021247968999996</v>
      </c>
      <c r="E303">
        <v>2020</v>
      </c>
    </row>
    <row r="304" spans="1:5">
      <c r="A304" t="s">
        <v>334</v>
      </c>
      <c r="B304" t="s">
        <v>844</v>
      </c>
      <c r="C304" t="s">
        <v>569</v>
      </c>
      <c r="D304" s="69">
        <v>6.3300623782000001</v>
      </c>
      <c r="E304">
        <v>2020</v>
      </c>
    </row>
    <row r="305" spans="1:5">
      <c r="A305" t="s">
        <v>335</v>
      </c>
      <c r="B305" t="s">
        <v>845</v>
      </c>
      <c r="C305" t="s">
        <v>13</v>
      </c>
      <c r="D305" s="69">
        <v>6.2124082142999999</v>
      </c>
      <c r="E305">
        <v>2020</v>
      </c>
    </row>
    <row r="306" spans="1:5">
      <c r="A306" t="s">
        <v>336</v>
      </c>
      <c r="B306" t="s">
        <v>846</v>
      </c>
      <c r="C306" t="s">
        <v>577</v>
      </c>
      <c r="D306" s="69">
        <v>0</v>
      </c>
      <c r="E306">
        <v>2020</v>
      </c>
    </row>
    <row r="307" spans="1:5">
      <c r="A307" t="s">
        <v>337</v>
      </c>
      <c r="B307" t="s">
        <v>847</v>
      </c>
      <c r="C307" t="s">
        <v>577</v>
      </c>
      <c r="D307" s="69" t="s">
        <v>570</v>
      </c>
      <c r="E307">
        <v>2020</v>
      </c>
    </row>
    <row r="308" spans="1:5">
      <c r="A308" t="s">
        <v>338</v>
      </c>
      <c r="B308" t="s">
        <v>848</v>
      </c>
      <c r="C308" t="s">
        <v>577</v>
      </c>
      <c r="D308" s="69">
        <v>2.5241941807999999</v>
      </c>
      <c r="E308">
        <v>2020</v>
      </c>
    </row>
    <row r="309" spans="1:5">
      <c r="A309" t="s">
        <v>339</v>
      </c>
      <c r="B309" t="s">
        <v>849</v>
      </c>
      <c r="C309" t="s">
        <v>577</v>
      </c>
      <c r="D309" s="69" t="s">
        <v>570</v>
      </c>
      <c r="E309">
        <v>2020</v>
      </c>
    </row>
    <row r="310" spans="1:5">
      <c r="A310" t="s">
        <v>340</v>
      </c>
      <c r="B310" t="s">
        <v>850</v>
      </c>
      <c r="C310" t="s">
        <v>13</v>
      </c>
      <c r="D310" s="69" t="s">
        <v>570</v>
      </c>
      <c r="E310">
        <v>2020</v>
      </c>
    </row>
    <row r="311" spans="1:5">
      <c r="A311" t="s">
        <v>341</v>
      </c>
      <c r="B311" t="s">
        <v>851</v>
      </c>
      <c r="C311" t="s">
        <v>577</v>
      </c>
      <c r="D311" s="69" t="s">
        <v>570</v>
      </c>
      <c r="E311">
        <v>2020</v>
      </c>
    </row>
    <row r="312" spans="1:5">
      <c r="A312" t="s">
        <v>342</v>
      </c>
      <c r="B312" t="s">
        <v>852</v>
      </c>
      <c r="C312" t="s">
        <v>569</v>
      </c>
      <c r="D312" s="69">
        <v>4.2220404824999997</v>
      </c>
      <c r="E312">
        <v>2020</v>
      </c>
    </row>
    <row r="313" spans="1:5">
      <c r="A313" t="s">
        <v>343</v>
      </c>
      <c r="B313" t="s">
        <v>853</v>
      </c>
      <c r="C313" t="s">
        <v>569</v>
      </c>
      <c r="D313" s="69">
        <v>3.96097177</v>
      </c>
      <c r="E313">
        <v>2020</v>
      </c>
    </row>
    <row r="314" spans="1:5">
      <c r="A314" t="s">
        <v>344</v>
      </c>
      <c r="B314" t="s">
        <v>854</v>
      </c>
      <c r="C314" t="s">
        <v>569</v>
      </c>
      <c r="D314" s="69" t="s">
        <v>570</v>
      </c>
      <c r="E314">
        <v>2020</v>
      </c>
    </row>
    <row r="315" spans="1:5">
      <c r="A315" t="s">
        <v>345</v>
      </c>
      <c r="B315" t="s">
        <v>854</v>
      </c>
      <c r="C315" t="s">
        <v>569</v>
      </c>
      <c r="D315" s="69" t="s">
        <v>570</v>
      </c>
      <c r="E315">
        <v>2020</v>
      </c>
    </row>
    <row r="316" spans="1:5">
      <c r="A316" t="s">
        <v>346</v>
      </c>
      <c r="B316" t="s">
        <v>855</v>
      </c>
      <c r="C316" t="s">
        <v>577</v>
      </c>
      <c r="D316" s="69" t="s">
        <v>570</v>
      </c>
      <c r="E316">
        <v>2020</v>
      </c>
    </row>
    <row r="317" spans="1:5">
      <c r="A317" t="s">
        <v>347</v>
      </c>
      <c r="B317" t="s">
        <v>855</v>
      </c>
      <c r="C317" t="s">
        <v>577</v>
      </c>
      <c r="D317" s="69" t="s">
        <v>570</v>
      </c>
      <c r="E317">
        <v>2020</v>
      </c>
    </row>
    <row r="318" spans="1:5">
      <c r="A318" t="s">
        <v>348</v>
      </c>
      <c r="B318" t="s">
        <v>856</v>
      </c>
      <c r="C318" t="s">
        <v>618</v>
      </c>
      <c r="D318" s="69" t="s">
        <v>570</v>
      </c>
      <c r="E318">
        <v>2020</v>
      </c>
    </row>
    <row r="319" spans="1:5">
      <c r="A319" t="s">
        <v>349</v>
      </c>
      <c r="B319" t="s">
        <v>857</v>
      </c>
      <c r="C319" t="s">
        <v>577</v>
      </c>
      <c r="D319" s="69" t="s">
        <v>570</v>
      </c>
      <c r="E319">
        <v>2020</v>
      </c>
    </row>
    <row r="320" spans="1:5">
      <c r="A320" t="s">
        <v>350</v>
      </c>
      <c r="B320" t="s">
        <v>858</v>
      </c>
      <c r="C320" t="s">
        <v>577</v>
      </c>
      <c r="D320" s="69" t="s">
        <v>570</v>
      </c>
      <c r="E320">
        <v>2020</v>
      </c>
    </row>
    <row r="321" spans="1:5">
      <c r="A321" t="s">
        <v>351</v>
      </c>
      <c r="B321" t="s">
        <v>859</v>
      </c>
      <c r="C321" t="s">
        <v>577</v>
      </c>
      <c r="D321" s="69" t="s">
        <v>570</v>
      </c>
      <c r="E321">
        <v>2020</v>
      </c>
    </row>
    <row r="322" spans="1:5">
      <c r="A322" t="s">
        <v>352</v>
      </c>
      <c r="B322" t="s">
        <v>860</v>
      </c>
      <c r="C322" t="s">
        <v>569</v>
      </c>
      <c r="D322" s="69">
        <v>9.9869671474999997</v>
      </c>
      <c r="E322">
        <v>2020</v>
      </c>
    </row>
    <row r="323" spans="1:5">
      <c r="A323" t="s">
        <v>353</v>
      </c>
      <c r="B323" t="s">
        <v>861</v>
      </c>
      <c r="C323" t="s">
        <v>13</v>
      </c>
      <c r="D323" s="69" t="s">
        <v>570</v>
      </c>
      <c r="E323">
        <v>2020</v>
      </c>
    </row>
    <row r="324" spans="1:5">
      <c r="A324" t="s">
        <v>354</v>
      </c>
      <c r="B324" t="s">
        <v>862</v>
      </c>
      <c r="C324" t="s">
        <v>10</v>
      </c>
      <c r="D324" s="69">
        <v>2.1995671105999999</v>
      </c>
      <c r="E324">
        <v>2020</v>
      </c>
    </row>
    <row r="325" spans="1:5">
      <c r="A325" t="s">
        <v>355</v>
      </c>
      <c r="B325" t="s">
        <v>863</v>
      </c>
      <c r="C325" t="s">
        <v>577</v>
      </c>
      <c r="D325" s="69">
        <v>1.4540492377000001</v>
      </c>
      <c r="E325">
        <v>2020</v>
      </c>
    </row>
    <row r="326" spans="1:5">
      <c r="A326" t="s">
        <v>356</v>
      </c>
      <c r="B326" t="s">
        <v>864</v>
      </c>
      <c r="C326" t="s">
        <v>18</v>
      </c>
      <c r="D326" s="69">
        <v>4.1822323462000002</v>
      </c>
      <c r="E326">
        <v>2020</v>
      </c>
    </row>
    <row r="327" spans="1:5">
      <c r="A327" t="s">
        <v>357</v>
      </c>
      <c r="B327" t="s">
        <v>864</v>
      </c>
      <c r="C327" t="s">
        <v>18</v>
      </c>
      <c r="D327" s="69" t="s">
        <v>570</v>
      </c>
      <c r="E327">
        <v>2020</v>
      </c>
    </row>
    <row r="328" spans="1:5">
      <c r="A328" t="s">
        <v>358</v>
      </c>
      <c r="B328" t="s">
        <v>865</v>
      </c>
      <c r="C328" t="s">
        <v>569</v>
      </c>
      <c r="D328" s="69" t="s">
        <v>570</v>
      </c>
      <c r="E328">
        <v>2020</v>
      </c>
    </row>
    <row r="329" spans="1:5">
      <c r="A329" t="s">
        <v>359</v>
      </c>
      <c r="B329" t="s">
        <v>866</v>
      </c>
      <c r="C329" t="s">
        <v>18</v>
      </c>
      <c r="D329" s="69" t="s">
        <v>570</v>
      </c>
      <c r="E329">
        <v>2020</v>
      </c>
    </row>
    <row r="330" spans="1:5">
      <c r="A330" t="s">
        <v>360</v>
      </c>
      <c r="B330" t="s">
        <v>867</v>
      </c>
      <c r="C330" t="s">
        <v>584</v>
      </c>
      <c r="D330" s="69">
        <v>2.5808102569</v>
      </c>
      <c r="E330">
        <v>2020</v>
      </c>
    </row>
    <row r="331" spans="1:5">
      <c r="A331" t="s">
        <v>361</v>
      </c>
      <c r="B331" t="s">
        <v>868</v>
      </c>
      <c r="C331" t="s">
        <v>618</v>
      </c>
      <c r="D331" s="69">
        <v>0</v>
      </c>
      <c r="E331">
        <v>2020</v>
      </c>
    </row>
    <row r="332" spans="1:5">
      <c r="A332" t="s">
        <v>362</v>
      </c>
      <c r="B332" t="s">
        <v>869</v>
      </c>
      <c r="C332" t="s">
        <v>825</v>
      </c>
      <c r="D332" s="69">
        <v>6.3059640745000003</v>
      </c>
      <c r="E332">
        <v>2020</v>
      </c>
    </row>
    <row r="333" spans="1:5">
      <c r="A333" t="s">
        <v>363</v>
      </c>
      <c r="B333" t="s">
        <v>870</v>
      </c>
      <c r="C333" t="s">
        <v>569</v>
      </c>
      <c r="D333" s="69">
        <v>7.4249041804000004</v>
      </c>
      <c r="E333">
        <v>2020</v>
      </c>
    </row>
    <row r="334" spans="1:5">
      <c r="A334" t="s">
        <v>364</v>
      </c>
      <c r="B334" t="s">
        <v>871</v>
      </c>
      <c r="C334" t="s">
        <v>569</v>
      </c>
      <c r="D334" s="69">
        <v>4.6728944127999998</v>
      </c>
      <c r="E334">
        <v>2020</v>
      </c>
    </row>
    <row r="335" spans="1:5">
      <c r="A335" t="s">
        <v>365</v>
      </c>
      <c r="B335" t="s">
        <v>872</v>
      </c>
      <c r="C335" t="s">
        <v>569</v>
      </c>
      <c r="D335" s="69" t="s">
        <v>570</v>
      </c>
      <c r="E335">
        <v>2020</v>
      </c>
    </row>
    <row r="336" spans="1:5">
      <c r="A336" t="s">
        <v>366</v>
      </c>
      <c r="B336" t="s">
        <v>873</v>
      </c>
      <c r="C336" t="s">
        <v>569</v>
      </c>
      <c r="D336" s="69" t="s">
        <v>570</v>
      </c>
      <c r="E336">
        <v>2020</v>
      </c>
    </row>
    <row r="337" spans="1:5">
      <c r="A337" t="s">
        <v>367</v>
      </c>
      <c r="B337" t="s">
        <v>874</v>
      </c>
      <c r="C337" t="s">
        <v>13</v>
      </c>
      <c r="D337" s="69" t="s">
        <v>570</v>
      </c>
      <c r="E337">
        <v>2020</v>
      </c>
    </row>
    <row r="338" spans="1:5">
      <c r="A338" t="s">
        <v>368</v>
      </c>
      <c r="B338" t="s">
        <v>875</v>
      </c>
      <c r="C338" t="s">
        <v>577</v>
      </c>
      <c r="D338" s="69">
        <v>7.3140794223999999</v>
      </c>
      <c r="E338">
        <v>2020</v>
      </c>
    </row>
    <row r="339" spans="1:5">
      <c r="A339" t="s">
        <v>369</v>
      </c>
      <c r="B339" t="s">
        <v>876</v>
      </c>
      <c r="C339" t="s">
        <v>577</v>
      </c>
      <c r="D339" s="69">
        <v>21.514848427</v>
      </c>
      <c r="E339">
        <v>2020</v>
      </c>
    </row>
    <row r="340" spans="1:5">
      <c r="A340" t="s">
        <v>370</v>
      </c>
      <c r="B340" t="s">
        <v>877</v>
      </c>
      <c r="C340" t="s">
        <v>569</v>
      </c>
      <c r="D340" s="69">
        <v>6.0730115869999999</v>
      </c>
      <c r="E340">
        <v>2020</v>
      </c>
    </row>
    <row r="341" spans="1:5">
      <c r="A341" t="s">
        <v>371</v>
      </c>
      <c r="B341" t="s">
        <v>878</v>
      </c>
      <c r="C341" t="s">
        <v>584</v>
      </c>
      <c r="D341" s="69" t="s">
        <v>570</v>
      </c>
      <c r="E341">
        <v>2020</v>
      </c>
    </row>
    <row r="342" spans="1:5">
      <c r="A342" t="s">
        <v>372</v>
      </c>
      <c r="B342" t="s">
        <v>879</v>
      </c>
      <c r="C342" t="s">
        <v>577</v>
      </c>
      <c r="D342" s="69" t="s">
        <v>570</v>
      </c>
      <c r="E342">
        <v>2020</v>
      </c>
    </row>
    <row r="343" spans="1:5">
      <c r="A343" t="s">
        <v>373</v>
      </c>
      <c r="B343" t="s">
        <v>880</v>
      </c>
      <c r="C343" t="s">
        <v>584</v>
      </c>
      <c r="D343" s="69" t="s">
        <v>570</v>
      </c>
      <c r="E343">
        <v>2020</v>
      </c>
    </row>
    <row r="344" spans="1:5">
      <c r="A344" t="s">
        <v>374</v>
      </c>
      <c r="B344" t="s">
        <v>881</v>
      </c>
      <c r="C344" t="s">
        <v>18</v>
      </c>
      <c r="D344" s="69">
        <v>5.9222337124999997</v>
      </c>
      <c r="E344">
        <v>2020</v>
      </c>
    </row>
    <row r="345" spans="1:5">
      <c r="A345" t="s">
        <v>375</v>
      </c>
      <c r="B345" t="s">
        <v>882</v>
      </c>
      <c r="C345" t="s">
        <v>569</v>
      </c>
      <c r="D345" s="69">
        <v>5.9113221421000004</v>
      </c>
      <c r="E345">
        <v>2020</v>
      </c>
    </row>
    <row r="346" spans="1:5">
      <c r="A346" t="s">
        <v>376</v>
      </c>
      <c r="B346" t="s">
        <v>883</v>
      </c>
      <c r="C346" t="s">
        <v>577</v>
      </c>
      <c r="D346" s="69" t="s">
        <v>570</v>
      </c>
      <c r="E346">
        <v>2020</v>
      </c>
    </row>
    <row r="347" spans="1:5">
      <c r="A347" t="s">
        <v>377</v>
      </c>
      <c r="B347" t="s">
        <v>884</v>
      </c>
      <c r="C347" t="s">
        <v>584</v>
      </c>
      <c r="D347" s="69" t="s">
        <v>570</v>
      </c>
      <c r="E347">
        <v>2020</v>
      </c>
    </row>
    <row r="348" spans="1:5">
      <c r="A348" t="s">
        <v>378</v>
      </c>
      <c r="B348" t="s">
        <v>885</v>
      </c>
      <c r="C348" t="s">
        <v>569</v>
      </c>
      <c r="D348" s="69">
        <v>6.4899598394</v>
      </c>
      <c r="E348">
        <v>2020</v>
      </c>
    </row>
    <row r="349" spans="1:5">
      <c r="A349" t="s">
        <v>379</v>
      </c>
      <c r="B349" t="s">
        <v>886</v>
      </c>
      <c r="C349" t="s">
        <v>577</v>
      </c>
      <c r="D349" s="69" t="s">
        <v>570</v>
      </c>
      <c r="E349">
        <v>2020</v>
      </c>
    </row>
    <row r="350" spans="1:5">
      <c r="A350" t="s">
        <v>380</v>
      </c>
      <c r="B350" t="s">
        <v>887</v>
      </c>
      <c r="C350" t="s">
        <v>584</v>
      </c>
      <c r="D350" s="69">
        <v>6.5099349602999999</v>
      </c>
      <c r="E350">
        <v>2020</v>
      </c>
    </row>
    <row r="351" spans="1:5">
      <c r="A351" t="s">
        <v>381</v>
      </c>
      <c r="B351" t="s">
        <v>888</v>
      </c>
      <c r="C351" t="s">
        <v>569</v>
      </c>
      <c r="D351" s="69">
        <v>4.547335855</v>
      </c>
      <c r="E351">
        <v>2020</v>
      </c>
    </row>
    <row r="352" spans="1:5">
      <c r="A352" t="s">
        <v>382</v>
      </c>
      <c r="B352" t="s">
        <v>889</v>
      </c>
      <c r="C352" t="s">
        <v>577</v>
      </c>
      <c r="D352" s="69">
        <v>0</v>
      </c>
      <c r="E352">
        <v>2020</v>
      </c>
    </row>
    <row r="353" spans="1:5">
      <c r="A353" t="s">
        <v>383</v>
      </c>
      <c r="B353" t="s">
        <v>890</v>
      </c>
      <c r="C353" t="s">
        <v>569</v>
      </c>
      <c r="D353" s="69" t="s">
        <v>570</v>
      </c>
      <c r="E353">
        <v>2020</v>
      </c>
    </row>
    <row r="354" spans="1:5">
      <c r="A354" t="s">
        <v>384</v>
      </c>
      <c r="B354" t="s">
        <v>891</v>
      </c>
      <c r="C354" t="s">
        <v>18</v>
      </c>
      <c r="D354" s="69">
        <v>3.8294877968000001</v>
      </c>
      <c r="E354">
        <v>2020</v>
      </c>
    </row>
    <row r="355" spans="1:5">
      <c r="A355" t="s">
        <v>385</v>
      </c>
      <c r="B355" t="s">
        <v>892</v>
      </c>
      <c r="C355" t="s">
        <v>13</v>
      </c>
      <c r="D355" s="69" t="s">
        <v>570</v>
      </c>
      <c r="E355">
        <v>2020</v>
      </c>
    </row>
    <row r="356" spans="1:5">
      <c r="A356" t="s">
        <v>386</v>
      </c>
      <c r="B356" t="s">
        <v>893</v>
      </c>
      <c r="C356" t="s">
        <v>569</v>
      </c>
      <c r="D356" s="69" t="s">
        <v>570</v>
      </c>
      <c r="E356">
        <v>2020</v>
      </c>
    </row>
    <row r="357" spans="1:5">
      <c r="A357" t="s">
        <v>387</v>
      </c>
      <c r="B357" t="s">
        <v>894</v>
      </c>
      <c r="C357" t="s">
        <v>577</v>
      </c>
      <c r="D357" s="69" t="s">
        <v>570</v>
      </c>
      <c r="E357">
        <v>2020</v>
      </c>
    </row>
    <row r="358" spans="1:5">
      <c r="A358" t="s">
        <v>388</v>
      </c>
      <c r="B358" t="s">
        <v>895</v>
      </c>
      <c r="C358" t="s">
        <v>569</v>
      </c>
      <c r="D358" s="69">
        <v>10.351666666</v>
      </c>
      <c r="E358">
        <v>2020</v>
      </c>
    </row>
    <row r="359" spans="1:5">
      <c r="A359" t="s">
        <v>389</v>
      </c>
      <c r="B359" t="s">
        <v>896</v>
      </c>
      <c r="C359" t="s">
        <v>577</v>
      </c>
      <c r="D359" s="69">
        <v>7.8375740384999997</v>
      </c>
      <c r="E359">
        <v>2020</v>
      </c>
    </row>
    <row r="360" spans="1:5">
      <c r="A360" t="s">
        <v>390</v>
      </c>
      <c r="B360" t="s">
        <v>897</v>
      </c>
      <c r="C360" t="s">
        <v>569</v>
      </c>
      <c r="D360" s="69" t="s">
        <v>570</v>
      </c>
      <c r="E360">
        <v>2020</v>
      </c>
    </row>
    <row r="361" spans="1:5">
      <c r="A361" t="s">
        <v>391</v>
      </c>
      <c r="B361" t="s">
        <v>898</v>
      </c>
      <c r="C361" t="s">
        <v>569</v>
      </c>
      <c r="D361" s="69">
        <v>6.4443965922000004</v>
      </c>
      <c r="E361">
        <v>2020</v>
      </c>
    </row>
    <row r="362" spans="1:5">
      <c r="A362" t="s">
        <v>392</v>
      </c>
      <c r="B362" t="s">
        <v>899</v>
      </c>
      <c r="C362" t="s">
        <v>577</v>
      </c>
      <c r="D362" s="69" t="s">
        <v>570</v>
      </c>
      <c r="E362">
        <v>2020</v>
      </c>
    </row>
    <row r="363" spans="1:5">
      <c r="A363" t="s">
        <v>393</v>
      </c>
      <c r="B363" t="s">
        <v>900</v>
      </c>
      <c r="C363" t="s">
        <v>584</v>
      </c>
      <c r="D363" s="69" t="s">
        <v>570</v>
      </c>
      <c r="E363">
        <v>2020</v>
      </c>
    </row>
    <row r="364" spans="1:5">
      <c r="A364" t="s">
        <v>394</v>
      </c>
      <c r="B364" t="s">
        <v>900</v>
      </c>
      <c r="C364" t="s">
        <v>584</v>
      </c>
      <c r="D364" s="69" t="s">
        <v>570</v>
      </c>
      <c r="E364">
        <v>2020</v>
      </c>
    </row>
    <row r="365" spans="1:5">
      <c r="A365" t="s">
        <v>395</v>
      </c>
      <c r="B365" t="s">
        <v>901</v>
      </c>
      <c r="C365" t="s">
        <v>618</v>
      </c>
      <c r="D365" s="69" t="s">
        <v>570</v>
      </c>
      <c r="E365">
        <v>2020</v>
      </c>
    </row>
    <row r="366" spans="1:5">
      <c r="A366" t="s">
        <v>396</v>
      </c>
      <c r="B366" t="s">
        <v>902</v>
      </c>
      <c r="C366" t="s">
        <v>569</v>
      </c>
      <c r="D366" s="69" t="s">
        <v>570</v>
      </c>
      <c r="E366">
        <v>2020</v>
      </c>
    </row>
    <row r="367" spans="1:5">
      <c r="A367" t="s">
        <v>397</v>
      </c>
      <c r="B367" t="s">
        <v>903</v>
      </c>
      <c r="C367" t="s">
        <v>569</v>
      </c>
      <c r="D367" s="69" t="s">
        <v>570</v>
      </c>
      <c r="E367">
        <v>2020</v>
      </c>
    </row>
    <row r="368" spans="1:5">
      <c r="A368" t="s">
        <v>398</v>
      </c>
      <c r="B368" t="s">
        <v>903</v>
      </c>
      <c r="C368" t="s">
        <v>569</v>
      </c>
      <c r="D368" s="69" t="s">
        <v>570</v>
      </c>
      <c r="E368">
        <v>2020</v>
      </c>
    </row>
    <row r="369" spans="1:5">
      <c r="A369" t="s">
        <v>399</v>
      </c>
      <c r="B369" t="s">
        <v>904</v>
      </c>
      <c r="C369" t="s">
        <v>577</v>
      </c>
      <c r="D369" s="69">
        <v>0</v>
      </c>
      <c r="E369">
        <v>2020</v>
      </c>
    </row>
    <row r="370" spans="1:5">
      <c r="A370" t="s">
        <v>400</v>
      </c>
      <c r="B370" t="s">
        <v>905</v>
      </c>
      <c r="C370" t="s">
        <v>569</v>
      </c>
      <c r="D370" s="69">
        <v>4.4910332111000004</v>
      </c>
      <c r="E370">
        <v>2020</v>
      </c>
    </row>
    <row r="371" spans="1:5">
      <c r="A371" t="s">
        <v>401</v>
      </c>
      <c r="B371" t="s">
        <v>906</v>
      </c>
      <c r="C371" t="s">
        <v>18</v>
      </c>
      <c r="D371" s="69">
        <v>5.2166224579999998</v>
      </c>
      <c r="E371">
        <v>2020</v>
      </c>
    </row>
    <row r="372" spans="1:5">
      <c r="A372" t="s">
        <v>402</v>
      </c>
      <c r="B372" t="s">
        <v>907</v>
      </c>
      <c r="C372" t="s">
        <v>577</v>
      </c>
      <c r="D372" s="69" t="s">
        <v>570</v>
      </c>
      <c r="E372">
        <v>2020</v>
      </c>
    </row>
    <row r="373" spans="1:5">
      <c r="A373" t="s">
        <v>403</v>
      </c>
      <c r="B373" t="s">
        <v>908</v>
      </c>
      <c r="C373" t="s">
        <v>569</v>
      </c>
      <c r="D373" s="69" t="s">
        <v>570</v>
      </c>
      <c r="E373">
        <v>2020</v>
      </c>
    </row>
    <row r="374" spans="1:5">
      <c r="A374" t="s">
        <v>404</v>
      </c>
      <c r="B374" t="s">
        <v>909</v>
      </c>
      <c r="C374" t="s">
        <v>569</v>
      </c>
      <c r="D374" s="69" t="s">
        <v>570</v>
      </c>
      <c r="E374">
        <v>2020</v>
      </c>
    </row>
    <row r="375" spans="1:5">
      <c r="A375" t="s">
        <v>405</v>
      </c>
      <c r="B375" t="s">
        <v>910</v>
      </c>
      <c r="C375" t="s">
        <v>618</v>
      </c>
      <c r="D375" s="69" t="s">
        <v>570</v>
      </c>
      <c r="E375">
        <v>2020</v>
      </c>
    </row>
    <row r="376" spans="1:5">
      <c r="A376" t="s">
        <v>406</v>
      </c>
      <c r="B376" t="s">
        <v>911</v>
      </c>
      <c r="C376" t="s">
        <v>577</v>
      </c>
      <c r="D376" s="69" t="s">
        <v>570</v>
      </c>
      <c r="E376">
        <v>2020</v>
      </c>
    </row>
    <row r="377" spans="1:5">
      <c r="A377" t="s">
        <v>407</v>
      </c>
      <c r="B377" t="s">
        <v>912</v>
      </c>
      <c r="C377" t="s">
        <v>577</v>
      </c>
      <c r="D377" s="69" t="s">
        <v>570</v>
      </c>
      <c r="E377">
        <v>2020</v>
      </c>
    </row>
    <row r="378" spans="1:5">
      <c r="A378" t="s">
        <v>408</v>
      </c>
      <c r="B378" t="s">
        <v>913</v>
      </c>
      <c r="C378" t="s">
        <v>569</v>
      </c>
      <c r="D378" s="69" t="s">
        <v>570</v>
      </c>
      <c r="E378">
        <v>2020</v>
      </c>
    </row>
    <row r="379" spans="1:5">
      <c r="A379" t="s">
        <v>409</v>
      </c>
      <c r="B379" t="s">
        <v>914</v>
      </c>
      <c r="C379" t="s">
        <v>584</v>
      </c>
      <c r="D379" s="69">
        <v>11.112403974999999</v>
      </c>
      <c r="E379">
        <v>2020</v>
      </c>
    </row>
    <row r="380" spans="1:5">
      <c r="A380" t="s">
        <v>410</v>
      </c>
      <c r="B380" t="s">
        <v>914</v>
      </c>
      <c r="C380" t="s">
        <v>584</v>
      </c>
      <c r="D380" s="69" t="s">
        <v>570</v>
      </c>
      <c r="E380">
        <v>2020</v>
      </c>
    </row>
    <row r="381" spans="1:5">
      <c r="A381" t="s">
        <v>411</v>
      </c>
      <c r="B381" t="s">
        <v>915</v>
      </c>
      <c r="C381" t="s">
        <v>584</v>
      </c>
      <c r="D381" s="69" t="s">
        <v>570</v>
      </c>
      <c r="E381">
        <v>2020</v>
      </c>
    </row>
    <row r="382" spans="1:5">
      <c r="A382" t="s">
        <v>412</v>
      </c>
      <c r="B382" t="s">
        <v>916</v>
      </c>
      <c r="C382" t="s">
        <v>577</v>
      </c>
      <c r="D382" s="69" t="s">
        <v>570</v>
      </c>
      <c r="E382">
        <v>2020</v>
      </c>
    </row>
    <row r="383" spans="1:5">
      <c r="A383" t="s">
        <v>413</v>
      </c>
      <c r="B383" t="s">
        <v>917</v>
      </c>
      <c r="C383" t="s">
        <v>13</v>
      </c>
      <c r="D383" s="69" t="s">
        <v>570</v>
      </c>
      <c r="E383">
        <v>2020</v>
      </c>
    </row>
    <row r="384" spans="1:5">
      <c r="A384" t="s">
        <v>414</v>
      </c>
      <c r="B384" t="s">
        <v>917</v>
      </c>
      <c r="C384" t="s">
        <v>13</v>
      </c>
      <c r="D384" s="69" t="s">
        <v>570</v>
      </c>
      <c r="E384">
        <v>2020</v>
      </c>
    </row>
    <row r="385" spans="1:5">
      <c r="A385" t="s">
        <v>415</v>
      </c>
      <c r="B385" t="s">
        <v>918</v>
      </c>
      <c r="C385" t="s">
        <v>13</v>
      </c>
      <c r="D385" s="69" t="s">
        <v>570</v>
      </c>
      <c r="E385">
        <v>2020</v>
      </c>
    </row>
    <row r="386" spans="1:5">
      <c r="A386" t="s">
        <v>416</v>
      </c>
      <c r="B386" t="s">
        <v>919</v>
      </c>
      <c r="C386" t="s">
        <v>569</v>
      </c>
      <c r="D386" s="69">
        <v>3.0684771131000002</v>
      </c>
      <c r="E386">
        <v>2020</v>
      </c>
    </row>
    <row r="387" spans="1:5">
      <c r="A387" t="s">
        <v>417</v>
      </c>
      <c r="B387" t="s">
        <v>920</v>
      </c>
      <c r="C387" t="s">
        <v>18</v>
      </c>
      <c r="D387" s="69">
        <v>0</v>
      </c>
      <c r="E387">
        <v>2020</v>
      </c>
    </row>
    <row r="388" spans="1:5">
      <c r="A388" t="s">
        <v>418</v>
      </c>
      <c r="B388" t="s">
        <v>921</v>
      </c>
      <c r="C388" t="s">
        <v>569</v>
      </c>
      <c r="D388" s="69" t="s">
        <v>570</v>
      </c>
      <c r="E388">
        <v>2020</v>
      </c>
    </row>
    <row r="389" spans="1:5">
      <c r="A389" t="s">
        <v>419</v>
      </c>
      <c r="B389" t="s">
        <v>922</v>
      </c>
      <c r="C389" t="s">
        <v>577</v>
      </c>
      <c r="D389" s="69" t="s">
        <v>570</v>
      </c>
      <c r="E389">
        <v>2020</v>
      </c>
    </row>
    <row r="390" spans="1:5">
      <c r="A390" t="s">
        <v>420</v>
      </c>
      <c r="B390" t="s">
        <v>923</v>
      </c>
      <c r="C390" t="s">
        <v>10</v>
      </c>
      <c r="D390" s="69">
        <v>2.5310218182000002</v>
      </c>
      <c r="E390">
        <v>2020</v>
      </c>
    </row>
    <row r="391" spans="1:5">
      <c r="A391" t="s">
        <v>421</v>
      </c>
      <c r="B391" t="s">
        <v>924</v>
      </c>
      <c r="C391" t="s">
        <v>577</v>
      </c>
      <c r="D391" s="69" t="s">
        <v>570</v>
      </c>
      <c r="E391">
        <v>2020</v>
      </c>
    </row>
    <row r="392" spans="1:5">
      <c r="A392" t="s">
        <v>422</v>
      </c>
      <c r="B392" t="s">
        <v>925</v>
      </c>
      <c r="C392" t="s">
        <v>577</v>
      </c>
      <c r="D392" s="69" t="s">
        <v>570</v>
      </c>
      <c r="E392">
        <v>2020</v>
      </c>
    </row>
    <row r="393" spans="1:5">
      <c r="A393" t="s">
        <v>423</v>
      </c>
      <c r="B393" t="s">
        <v>926</v>
      </c>
      <c r="C393" t="s">
        <v>18</v>
      </c>
      <c r="D393" s="69" t="s">
        <v>570</v>
      </c>
      <c r="E393">
        <v>2020</v>
      </c>
    </row>
    <row r="394" spans="1:5">
      <c r="A394" t="s">
        <v>424</v>
      </c>
      <c r="B394" t="s">
        <v>927</v>
      </c>
      <c r="C394" t="s">
        <v>10</v>
      </c>
      <c r="D394" s="69" t="s">
        <v>570</v>
      </c>
      <c r="E394">
        <v>2020</v>
      </c>
    </row>
    <row r="395" spans="1:5">
      <c r="A395" t="s">
        <v>425</v>
      </c>
      <c r="B395" t="s">
        <v>928</v>
      </c>
      <c r="C395" t="s">
        <v>577</v>
      </c>
      <c r="D395" s="69" t="s">
        <v>570</v>
      </c>
      <c r="E395">
        <v>2020</v>
      </c>
    </row>
    <row r="396" spans="1:5">
      <c r="A396" t="s">
        <v>426</v>
      </c>
      <c r="B396" t="s">
        <v>928</v>
      </c>
      <c r="C396" t="s">
        <v>577</v>
      </c>
      <c r="D396" s="69" t="s">
        <v>570</v>
      </c>
      <c r="E396">
        <v>2020</v>
      </c>
    </row>
    <row r="397" spans="1:5">
      <c r="A397" t="s">
        <v>427</v>
      </c>
      <c r="B397" t="s">
        <v>929</v>
      </c>
      <c r="C397" t="s">
        <v>10</v>
      </c>
      <c r="D397" s="69">
        <v>2.6465182765000002</v>
      </c>
      <c r="E397">
        <v>2020</v>
      </c>
    </row>
    <row r="398" spans="1:5">
      <c r="A398" t="s">
        <v>428</v>
      </c>
      <c r="B398" t="s">
        <v>930</v>
      </c>
      <c r="C398" t="s">
        <v>584</v>
      </c>
      <c r="D398" s="69" t="s">
        <v>570</v>
      </c>
      <c r="E398">
        <v>2020</v>
      </c>
    </row>
    <row r="399" spans="1:5">
      <c r="A399" t="s">
        <v>429</v>
      </c>
      <c r="B399" t="s">
        <v>931</v>
      </c>
      <c r="C399" t="s">
        <v>13</v>
      </c>
      <c r="D399" s="69" t="s">
        <v>570</v>
      </c>
      <c r="E399">
        <v>2020</v>
      </c>
    </row>
    <row r="400" spans="1:5">
      <c r="A400" t="s">
        <v>430</v>
      </c>
      <c r="B400" t="s">
        <v>932</v>
      </c>
      <c r="C400" t="s">
        <v>577</v>
      </c>
      <c r="D400" s="69" t="s">
        <v>570</v>
      </c>
      <c r="E400">
        <v>2020</v>
      </c>
    </row>
    <row r="401" spans="1:5">
      <c r="A401" t="s">
        <v>431</v>
      </c>
      <c r="B401" t="s">
        <v>932</v>
      </c>
      <c r="C401" t="s">
        <v>577</v>
      </c>
      <c r="D401" s="69" t="s">
        <v>570</v>
      </c>
      <c r="E401">
        <v>2020</v>
      </c>
    </row>
    <row r="402" spans="1:5">
      <c r="A402" t="s">
        <v>432</v>
      </c>
      <c r="B402" t="s">
        <v>933</v>
      </c>
      <c r="C402" t="s">
        <v>569</v>
      </c>
      <c r="D402" s="69" t="s">
        <v>570</v>
      </c>
      <c r="E402">
        <v>2020</v>
      </c>
    </row>
    <row r="403" spans="1:5">
      <c r="A403" t="s">
        <v>433</v>
      </c>
      <c r="B403" t="s">
        <v>934</v>
      </c>
      <c r="C403" t="s">
        <v>584</v>
      </c>
      <c r="D403" s="69" t="s">
        <v>570</v>
      </c>
      <c r="E403">
        <v>2020</v>
      </c>
    </row>
    <row r="404" spans="1:5">
      <c r="A404" t="s">
        <v>434</v>
      </c>
      <c r="B404" t="s">
        <v>935</v>
      </c>
      <c r="C404" t="s">
        <v>569</v>
      </c>
      <c r="D404" s="69" t="s">
        <v>570</v>
      </c>
      <c r="E404">
        <v>2020</v>
      </c>
    </row>
    <row r="405" spans="1:5">
      <c r="A405" t="s">
        <v>435</v>
      </c>
      <c r="B405" t="s">
        <v>935</v>
      </c>
      <c r="C405" t="s">
        <v>569</v>
      </c>
      <c r="D405" s="69" t="s">
        <v>570</v>
      </c>
      <c r="E405">
        <v>2020</v>
      </c>
    </row>
    <row r="406" spans="1:5">
      <c r="A406" t="s">
        <v>436</v>
      </c>
      <c r="B406" t="s">
        <v>936</v>
      </c>
      <c r="C406" t="s">
        <v>13</v>
      </c>
      <c r="D406" s="69" t="s">
        <v>570</v>
      </c>
      <c r="E406">
        <v>2020</v>
      </c>
    </row>
    <row r="407" spans="1:5">
      <c r="A407" t="s">
        <v>437</v>
      </c>
      <c r="B407" t="s">
        <v>937</v>
      </c>
      <c r="C407" t="s">
        <v>577</v>
      </c>
      <c r="D407" s="69" t="s">
        <v>570</v>
      </c>
      <c r="E407">
        <v>2020</v>
      </c>
    </row>
    <row r="408" spans="1:5">
      <c r="A408" t="s">
        <v>438</v>
      </c>
      <c r="B408" t="s">
        <v>938</v>
      </c>
      <c r="C408" t="s">
        <v>569</v>
      </c>
      <c r="D408" s="69" t="s">
        <v>570</v>
      </c>
      <c r="E408">
        <v>2020</v>
      </c>
    </row>
    <row r="409" spans="1:5">
      <c r="A409" t="s">
        <v>439</v>
      </c>
      <c r="B409" t="s">
        <v>939</v>
      </c>
      <c r="C409" t="s">
        <v>577</v>
      </c>
      <c r="D409" s="69" t="s">
        <v>570</v>
      </c>
      <c r="E409">
        <v>2020</v>
      </c>
    </row>
    <row r="410" spans="1:5">
      <c r="A410" t="s">
        <v>440</v>
      </c>
      <c r="B410" t="s">
        <v>940</v>
      </c>
      <c r="C410" t="s">
        <v>10</v>
      </c>
      <c r="D410" s="69" t="s">
        <v>570</v>
      </c>
      <c r="E410">
        <v>2020</v>
      </c>
    </row>
    <row r="411" spans="1:5">
      <c r="A411" t="s">
        <v>441</v>
      </c>
      <c r="B411" t="s">
        <v>941</v>
      </c>
      <c r="C411" t="s">
        <v>618</v>
      </c>
      <c r="D411" s="69" t="s">
        <v>570</v>
      </c>
      <c r="E411">
        <v>2020</v>
      </c>
    </row>
    <row r="412" spans="1:5">
      <c r="A412" t="s">
        <v>442</v>
      </c>
      <c r="B412" t="s">
        <v>942</v>
      </c>
      <c r="C412" t="s">
        <v>18</v>
      </c>
      <c r="D412" s="69" t="s">
        <v>570</v>
      </c>
      <c r="E412">
        <v>2020</v>
      </c>
    </row>
    <row r="413" spans="1:5">
      <c r="A413" t="s">
        <v>443</v>
      </c>
      <c r="B413" t="s">
        <v>943</v>
      </c>
      <c r="C413" t="s">
        <v>18</v>
      </c>
      <c r="D413" s="69" t="s">
        <v>570</v>
      </c>
      <c r="E413">
        <v>2020</v>
      </c>
    </row>
    <row r="414" spans="1:5">
      <c r="A414" t="s">
        <v>444</v>
      </c>
      <c r="B414" t="s">
        <v>943</v>
      </c>
      <c r="C414" t="s">
        <v>18</v>
      </c>
      <c r="D414" s="69" t="s">
        <v>570</v>
      </c>
      <c r="E414">
        <v>2020</v>
      </c>
    </row>
    <row r="415" spans="1:5">
      <c r="A415" t="s">
        <v>445</v>
      </c>
      <c r="B415" t="s">
        <v>944</v>
      </c>
      <c r="C415" t="s">
        <v>577</v>
      </c>
      <c r="D415" s="69" t="s">
        <v>570</v>
      </c>
      <c r="E415">
        <v>2020</v>
      </c>
    </row>
    <row r="416" spans="1:5">
      <c r="A416" t="s">
        <v>446</v>
      </c>
      <c r="B416" t="s">
        <v>945</v>
      </c>
      <c r="C416" t="s">
        <v>584</v>
      </c>
      <c r="D416" s="69">
        <v>6.8493150685000002</v>
      </c>
      <c r="E416">
        <v>2020</v>
      </c>
    </row>
    <row r="417" spans="1:5">
      <c r="A417" t="s">
        <v>447</v>
      </c>
      <c r="B417" t="s">
        <v>946</v>
      </c>
      <c r="C417" t="s">
        <v>577</v>
      </c>
      <c r="D417" s="69" t="s">
        <v>570</v>
      </c>
      <c r="E417">
        <v>2020</v>
      </c>
    </row>
    <row r="418" spans="1:5">
      <c r="A418" t="s">
        <v>448</v>
      </c>
      <c r="B418" t="s">
        <v>947</v>
      </c>
      <c r="C418" t="s">
        <v>584</v>
      </c>
      <c r="D418" s="69" t="s">
        <v>570</v>
      </c>
      <c r="E418">
        <v>2020</v>
      </c>
    </row>
    <row r="419" spans="1:5">
      <c r="A419" t="s">
        <v>449</v>
      </c>
      <c r="B419" t="s">
        <v>948</v>
      </c>
      <c r="C419" t="s">
        <v>10</v>
      </c>
      <c r="D419" s="69" t="s">
        <v>570</v>
      </c>
      <c r="E419">
        <v>2020</v>
      </c>
    </row>
    <row r="420" spans="1:5">
      <c r="A420" t="s">
        <v>450</v>
      </c>
      <c r="B420" t="s">
        <v>949</v>
      </c>
      <c r="C420" t="s">
        <v>577</v>
      </c>
      <c r="D420" s="69" t="s">
        <v>570</v>
      </c>
      <c r="E420">
        <v>2020</v>
      </c>
    </row>
    <row r="421" spans="1:5">
      <c r="A421" t="s">
        <v>451</v>
      </c>
      <c r="B421" t="s">
        <v>950</v>
      </c>
      <c r="C421" t="s">
        <v>577</v>
      </c>
      <c r="D421" s="69" t="s">
        <v>570</v>
      </c>
      <c r="E421">
        <v>2020</v>
      </c>
    </row>
    <row r="422" spans="1:5">
      <c r="A422" t="s">
        <v>452</v>
      </c>
      <c r="B422" t="s">
        <v>951</v>
      </c>
      <c r="C422" t="s">
        <v>577</v>
      </c>
      <c r="D422" s="69" t="s">
        <v>570</v>
      </c>
      <c r="E422">
        <v>2020</v>
      </c>
    </row>
    <row r="423" spans="1:5">
      <c r="A423" t="s">
        <v>453</v>
      </c>
      <c r="B423" t="s">
        <v>952</v>
      </c>
      <c r="C423" t="s">
        <v>577</v>
      </c>
      <c r="D423" s="69" t="s">
        <v>570</v>
      </c>
      <c r="E423">
        <v>2020</v>
      </c>
    </row>
    <row r="424" spans="1:5">
      <c r="A424" t="s">
        <v>454</v>
      </c>
      <c r="B424" t="s">
        <v>953</v>
      </c>
      <c r="C424" t="s">
        <v>577</v>
      </c>
      <c r="D424" s="69" t="s">
        <v>570</v>
      </c>
      <c r="E424">
        <v>2020</v>
      </c>
    </row>
    <row r="425" spans="1:5">
      <c r="A425" t="s">
        <v>455</v>
      </c>
      <c r="B425" t="s">
        <v>954</v>
      </c>
      <c r="C425" t="s">
        <v>18</v>
      </c>
      <c r="D425" s="69">
        <v>5.5200360198</v>
      </c>
      <c r="E425">
        <v>2020</v>
      </c>
    </row>
    <row r="426" spans="1:5">
      <c r="A426" t="s">
        <v>456</v>
      </c>
      <c r="B426" t="s">
        <v>955</v>
      </c>
      <c r="C426" t="s">
        <v>577</v>
      </c>
      <c r="D426" s="69">
        <v>8.8092652913999991</v>
      </c>
      <c r="E426">
        <v>2020</v>
      </c>
    </row>
    <row r="427" spans="1:5">
      <c r="A427" t="s">
        <v>457</v>
      </c>
      <c r="B427" t="s">
        <v>956</v>
      </c>
      <c r="C427" t="s">
        <v>577</v>
      </c>
      <c r="D427" s="69" t="s">
        <v>570</v>
      </c>
      <c r="E427">
        <v>2020</v>
      </c>
    </row>
    <row r="428" spans="1:5">
      <c r="A428" t="s">
        <v>458</v>
      </c>
      <c r="B428" t="s">
        <v>956</v>
      </c>
      <c r="C428" t="s">
        <v>577</v>
      </c>
      <c r="D428" s="69" t="s">
        <v>570</v>
      </c>
      <c r="E428">
        <v>2020</v>
      </c>
    </row>
    <row r="429" spans="1:5">
      <c r="A429" t="s">
        <v>459</v>
      </c>
      <c r="B429" t="s">
        <v>957</v>
      </c>
      <c r="C429" t="s">
        <v>584</v>
      </c>
      <c r="D429" s="69" t="s">
        <v>570</v>
      </c>
      <c r="E429">
        <v>2020</v>
      </c>
    </row>
    <row r="430" spans="1:5">
      <c r="A430" t="s">
        <v>460</v>
      </c>
      <c r="B430" t="s">
        <v>958</v>
      </c>
      <c r="C430" t="s">
        <v>18</v>
      </c>
      <c r="D430" s="69" t="s">
        <v>570</v>
      </c>
      <c r="E430">
        <v>2020</v>
      </c>
    </row>
    <row r="431" spans="1:5">
      <c r="A431" t="s">
        <v>461</v>
      </c>
      <c r="B431" t="s">
        <v>959</v>
      </c>
      <c r="C431" t="s">
        <v>584</v>
      </c>
      <c r="D431" s="69" t="s">
        <v>570</v>
      </c>
      <c r="E431">
        <v>2020</v>
      </c>
    </row>
    <row r="432" spans="1:5">
      <c r="A432" t="s">
        <v>462</v>
      </c>
      <c r="B432" t="s">
        <v>960</v>
      </c>
      <c r="C432" t="s">
        <v>13</v>
      </c>
      <c r="D432" s="69">
        <v>4.1490999129999997</v>
      </c>
      <c r="E432">
        <v>2020</v>
      </c>
    </row>
    <row r="433" spans="1:5">
      <c r="A433" t="s">
        <v>463</v>
      </c>
      <c r="B433" t="s">
        <v>961</v>
      </c>
      <c r="C433" t="s">
        <v>18</v>
      </c>
      <c r="D433" s="69">
        <v>2.7951926345000002</v>
      </c>
      <c r="E433">
        <v>2020</v>
      </c>
    </row>
    <row r="434" spans="1:5">
      <c r="A434" t="s">
        <v>464</v>
      </c>
      <c r="B434" t="s">
        <v>962</v>
      </c>
      <c r="C434" t="s">
        <v>577</v>
      </c>
      <c r="D434" s="69" t="s">
        <v>570</v>
      </c>
      <c r="E434">
        <v>2020</v>
      </c>
    </row>
    <row r="435" spans="1:5">
      <c r="A435" t="s">
        <v>465</v>
      </c>
      <c r="B435" t="s">
        <v>962</v>
      </c>
      <c r="C435" t="s">
        <v>577</v>
      </c>
      <c r="D435" s="69" t="s">
        <v>570</v>
      </c>
      <c r="E435">
        <v>2020</v>
      </c>
    </row>
    <row r="436" spans="1:5">
      <c r="A436" t="s">
        <v>466</v>
      </c>
      <c r="B436" t="s">
        <v>963</v>
      </c>
      <c r="C436" t="s">
        <v>577</v>
      </c>
      <c r="D436" s="69" t="s">
        <v>570</v>
      </c>
      <c r="E436">
        <v>2020</v>
      </c>
    </row>
    <row r="437" spans="1:5">
      <c r="A437" t="s">
        <v>467</v>
      </c>
      <c r="B437" t="s">
        <v>964</v>
      </c>
      <c r="C437" t="s">
        <v>14</v>
      </c>
      <c r="D437" s="69" t="s">
        <v>570</v>
      </c>
      <c r="E437">
        <v>2020</v>
      </c>
    </row>
    <row r="438" spans="1:5">
      <c r="A438" t="s">
        <v>468</v>
      </c>
      <c r="B438" t="s">
        <v>965</v>
      </c>
      <c r="C438" t="s">
        <v>18</v>
      </c>
      <c r="D438" s="69" t="s">
        <v>570</v>
      </c>
      <c r="E438">
        <v>2020</v>
      </c>
    </row>
    <row r="439" spans="1:5">
      <c r="A439" t="s">
        <v>469</v>
      </c>
      <c r="B439" t="s">
        <v>965</v>
      </c>
      <c r="C439" t="s">
        <v>18</v>
      </c>
      <c r="D439" s="69" t="s">
        <v>570</v>
      </c>
      <c r="E439">
        <v>2020</v>
      </c>
    </row>
    <row r="440" spans="1:5">
      <c r="A440" t="s">
        <v>470</v>
      </c>
      <c r="B440" t="s">
        <v>966</v>
      </c>
      <c r="C440" t="s">
        <v>577</v>
      </c>
      <c r="D440" s="69" t="s">
        <v>570</v>
      </c>
      <c r="E440">
        <v>2020</v>
      </c>
    </row>
    <row r="441" spans="1:5">
      <c r="A441" t="s">
        <v>471</v>
      </c>
      <c r="B441" t="s">
        <v>967</v>
      </c>
      <c r="C441" t="s">
        <v>577</v>
      </c>
      <c r="D441" s="69">
        <v>7.5010568328999998</v>
      </c>
      <c r="E441">
        <v>2020</v>
      </c>
    </row>
    <row r="442" spans="1:5">
      <c r="A442" t="s">
        <v>472</v>
      </c>
      <c r="B442" t="s">
        <v>968</v>
      </c>
      <c r="C442" t="s">
        <v>584</v>
      </c>
      <c r="D442" s="69" t="s">
        <v>570</v>
      </c>
      <c r="E442">
        <v>2020</v>
      </c>
    </row>
    <row r="443" spans="1:5">
      <c r="A443" t="s">
        <v>473</v>
      </c>
      <c r="B443" t="s">
        <v>969</v>
      </c>
      <c r="C443" t="s">
        <v>569</v>
      </c>
      <c r="D443" s="69" t="s">
        <v>570</v>
      </c>
      <c r="E443">
        <v>2020</v>
      </c>
    </row>
    <row r="444" spans="1:5">
      <c r="A444" t="s">
        <v>474</v>
      </c>
      <c r="B444" t="s">
        <v>970</v>
      </c>
      <c r="C444" t="s">
        <v>569</v>
      </c>
      <c r="D444" s="69" t="s">
        <v>570</v>
      </c>
      <c r="E444">
        <v>2020</v>
      </c>
    </row>
    <row r="445" spans="1:5">
      <c r="A445" t="s">
        <v>475</v>
      </c>
      <c r="B445" t="s">
        <v>971</v>
      </c>
      <c r="C445" t="s">
        <v>569</v>
      </c>
      <c r="D445" s="69" t="s">
        <v>570</v>
      </c>
      <c r="E445">
        <v>2020</v>
      </c>
    </row>
    <row r="446" spans="1:5">
      <c r="A446" t="s">
        <v>476</v>
      </c>
      <c r="B446" t="s">
        <v>972</v>
      </c>
      <c r="C446" t="s">
        <v>618</v>
      </c>
      <c r="D446" s="69" t="s">
        <v>570</v>
      </c>
      <c r="E446">
        <v>2020</v>
      </c>
    </row>
    <row r="447" spans="1:5">
      <c r="A447" t="s">
        <v>477</v>
      </c>
      <c r="B447" t="s">
        <v>973</v>
      </c>
      <c r="C447" t="s">
        <v>577</v>
      </c>
      <c r="D447" s="69" t="s">
        <v>570</v>
      </c>
      <c r="E447">
        <v>2020</v>
      </c>
    </row>
    <row r="448" spans="1:5">
      <c r="A448" t="s">
        <v>478</v>
      </c>
      <c r="B448" t="s">
        <v>974</v>
      </c>
      <c r="C448" t="s">
        <v>577</v>
      </c>
      <c r="D448" s="69" t="s">
        <v>570</v>
      </c>
      <c r="E448">
        <v>2020</v>
      </c>
    </row>
    <row r="449" spans="1:5">
      <c r="A449" t="s">
        <v>479</v>
      </c>
      <c r="B449" t="s">
        <v>975</v>
      </c>
      <c r="C449" t="s">
        <v>584</v>
      </c>
      <c r="D449" s="69" t="s">
        <v>570</v>
      </c>
      <c r="E449">
        <v>2020</v>
      </c>
    </row>
    <row r="450" spans="1:5">
      <c r="A450" t="s">
        <v>480</v>
      </c>
      <c r="B450" t="s">
        <v>976</v>
      </c>
      <c r="C450" t="s">
        <v>569</v>
      </c>
      <c r="D450" s="69" t="s">
        <v>570</v>
      </c>
      <c r="E450">
        <v>2020</v>
      </c>
    </row>
    <row r="451" spans="1:5">
      <c r="A451" t="s">
        <v>481</v>
      </c>
      <c r="B451" t="s">
        <v>977</v>
      </c>
      <c r="C451" t="s">
        <v>569</v>
      </c>
      <c r="D451" s="69">
        <v>4.8503262094000004</v>
      </c>
      <c r="E451">
        <v>2020</v>
      </c>
    </row>
    <row r="452" spans="1:5">
      <c r="A452" t="s">
        <v>482</v>
      </c>
      <c r="B452" t="s">
        <v>977</v>
      </c>
      <c r="C452" t="s">
        <v>569</v>
      </c>
      <c r="D452" s="69" t="s">
        <v>570</v>
      </c>
      <c r="E452">
        <v>2020</v>
      </c>
    </row>
    <row r="453" spans="1:5">
      <c r="A453" t="s">
        <v>483</v>
      </c>
      <c r="B453" t="s">
        <v>978</v>
      </c>
      <c r="C453" t="s">
        <v>584</v>
      </c>
      <c r="D453" s="69" t="s">
        <v>570</v>
      </c>
      <c r="E453">
        <v>2020</v>
      </c>
    </row>
    <row r="454" spans="1:5">
      <c r="A454" t="s">
        <v>484</v>
      </c>
      <c r="B454" t="s">
        <v>978</v>
      </c>
      <c r="C454" t="s">
        <v>584</v>
      </c>
      <c r="D454" s="69" t="s">
        <v>570</v>
      </c>
      <c r="E454">
        <v>2020</v>
      </c>
    </row>
    <row r="455" spans="1:5">
      <c r="A455" t="s">
        <v>485</v>
      </c>
      <c r="B455" t="s">
        <v>979</v>
      </c>
      <c r="C455" t="s">
        <v>618</v>
      </c>
      <c r="D455" s="69" t="s">
        <v>570</v>
      </c>
      <c r="E455">
        <v>2020</v>
      </c>
    </row>
    <row r="456" spans="1:5">
      <c r="A456" t="s">
        <v>486</v>
      </c>
      <c r="B456" t="s">
        <v>980</v>
      </c>
      <c r="C456" t="s">
        <v>569</v>
      </c>
      <c r="D456" s="69" t="s">
        <v>570</v>
      </c>
      <c r="E456">
        <v>2020</v>
      </c>
    </row>
    <row r="457" spans="1:5">
      <c r="A457" t="s">
        <v>487</v>
      </c>
      <c r="B457" t="s">
        <v>981</v>
      </c>
      <c r="C457" t="s">
        <v>13</v>
      </c>
      <c r="D457" s="69">
        <v>4.5953315155999999</v>
      </c>
      <c r="E457">
        <v>2020</v>
      </c>
    </row>
    <row r="458" spans="1:5">
      <c r="A458" t="s">
        <v>488</v>
      </c>
      <c r="B458" t="s">
        <v>982</v>
      </c>
      <c r="C458" t="s">
        <v>577</v>
      </c>
      <c r="D458" s="69">
        <v>6.0754189943999997</v>
      </c>
      <c r="E458">
        <v>2020</v>
      </c>
    </row>
    <row r="459" spans="1:5">
      <c r="A459" t="s">
        <v>489</v>
      </c>
      <c r="B459" t="s">
        <v>983</v>
      </c>
      <c r="C459" t="s">
        <v>577</v>
      </c>
      <c r="D459" s="69">
        <v>3.1490678759000001</v>
      </c>
      <c r="E459">
        <v>2020</v>
      </c>
    </row>
    <row r="460" spans="1:5">
      <c r="A460" t="s">
        <v>490</v>
      </c>
      <c r="B460" t="s">
        <v>984</v>
      </c>
      <c r="C460" t="s">
        <v>584</v>
      </c>
      <c r="D460" s="69" t="s">
        <v>570</v>
      </c>
      <c r="E460">
        <v>2020</v>
      </c>
    </row>
    <row r="461" spans="1:5">
      <c r="A461" t="s">
        <v>491</v>
      </c>
      <c r="B461" t="s">
        <v>985</v>
      </c>
      <c r="C461" t="s">
        <v>584</v>
      </c>
      <c r="D461" s="69" t="s">
        <v>570</v>
      </c>
      <c r="E461">
        <v>2020</v>
      </c>
    </row>
    <row r="462" spans="1:5">
      <c r="A462" t="s">
        <v>492</v>
      </c>
      <c r="B462" t="s">
        <v>986</v>
      </c>
      <c r="C462" t="s">
        <v>577</v>
      </c>
      <c r="D462" s="69" t="s">
        <v>570</v>
      </c>
      <c r="E462">
        <v>2020</v>
      </c>
    </row>
    <row r="463" spans="1:5">
      <c r="A463" t="s">
        <v>493</v>
      </c>
      <c r="B463" t="s">
        <v>987</v>
      </c>
      <c r="C463" t="s">
        <v>569</v>
      </c>
      <c r="D463" s="69">
        <v>5.0709706959999998</v>
      </c>
      <c r="E463">
        <v>2020</v>
      </c>
    </row>
    <row r="464" spans="1:5">
      <c r="A464" t="s">
        <v>494</v>
      </c>
      <c r="B464" t="s">
        <v>988</v>
      </c>
      <c r="C464" t="s">
        <v>10</v>
      </c>
      <c r="D464" s="69" t="s">
        <v>570</v>
      </c>
      <c r="E464">
        <v>2020</v>
      </c>
    </row>
    <row r="465" spans="1:5">
      <c r="A465" t="s">
        <v>495</v>
      </c>
      <c r="B465" t="s">
        <v>989</v>
      </c>
      <c r="C465" t="s">
        <v>569</v>
      </c>
      <c r="D465" s="69">
        <v>6.1027912536000004</v>
      </c>
      <c r="E465">
        <v>2020</v>
      </c>
    </row>
    <row r="466" spans="1:5">
      <c r="A466" t="s">
        <v>496</v>
      </c>
      <c r="B466" t="s">
        <v>990</v>
      </c>
      <c r="C466" t="s">
        <v>577</v>
      </c>
      <c r="D466" s="69" t="s">
        <v>570</v>
      </c>
      <c r="E466">
        <v>2020</v>
      </c>
    </row>
    <row r="467" spans="1:5">
      <c r="A467" t="s">
        <v>497</v>
      </c>
      <c r="B467" t="s">
        <v>990</v>
      </c>
      <c r="C467" t="s">
        <v>577</v>
      </c>
      <c r="D467" s="69" t="s">
        <v>570</v>
      </c>
      <c r="E467">
        <v>2020</v>
      </c>
    </row>
    <row r="468" spans="1:5">
      <c r="A468" t="s">
        <v>498</v>
      </c>
      <c r="B468" t="s">
        <v>991</v>
      </c>
      <c r="C468" t="s">
        <v>10</v>
      </c>
      <c r="D468" s="69">
        <v>1.9527879528000001</v>
      </c>
      <c r="E468">
        <v>2020</v>
      </c>
    </row>
    <row r="469" spans="1:5">
      <c r="A469" t="s">
        <v>499</v>
      </c>
      <c r="B469" t="s">
        <v>992</v>
      </c>
      <c r="C469" t="s">
        <v>569</v>
      </c>
      <c r="D469" s="69" t="s">
        <v>570</v>
      </c>
      <c r="E469">
        <v>2020</v>
      </c>
    </row>
    <row r="470" spans="1:5">
      <c r="A470" t="s">
        <v>500</v>
      </c>
      <c r="B470" t="s">
        <v>993</v>
      </c>
      <c r="C470" t="s">
        <v>13</v>
      </c>
      <c r="D470" s="69">
        <v>6.7406774011000001</v>
      </c>
      <c r="E470">
        <v>2020</v>
      </c>
    </row>
    <row r="471" spans="1:5">
      <c r="A471" t="s">
        <v>501</v>
      </c>
      <c r="B471" t="s">
        <v>994</v>
      </c>
      <c r="C471" t="s">
        <v>577</v>
      </c>
      <c r="D471" s="69" t="s">
        <v>570</v>
      </c>
      <c r="E471">
        <v>2020</v>
      </c>
    </row>
    <row r="472" spans="1:5">
      <c r="A472" t="s">
        <v>502</v>
      </c>
      <c r="B472" t="s">
        <v>995</v>
      </c>
      <c r="C472" t="s">
        <v>577</v>
      </c>
      <c r="D472" s="69">
        <v>0</v>
      </c>
      <c r="E472">
        <v>2020</v>
      </c>
    </row>
    <row r="473" spans="1:5">
      <c r="A473" t="s">
        <v>503</v>
      </c>
      <c r="B473" t="s">
        <v>995</v>
      </c>
      <c r="C473" t="s">
        <v>577</v>
      </c>
      <c r="D473" s="69" t="s">
        <v>570</v>
      </c>
      <c r="E473">
        <v>2020</v>
      </c>
    </row>
    <row r="474" spans="1:5">
      <c r="A474" t="s">
        <v>504</v>
      </c>
      <c r="B474" t="s">
        <v>996</v>
      </c>
      <c r="C474" t="s">
        <v>569</v>
      </c>
      <c r="D474" s="69">
        <v>5.1135060766000002</v>
      </c>
      <c r="E474">
        <v>2020</v>
      </c>
    </row>
    <row r="475" spans="1:5">
      <c r="A475" t="s">
        <v>505</v>
      </c>
      <c r="B475" t="s">
        <v>997</v>
      </c>
      <c r="C475" t="s">
        <v>577</v>
      </c>
      <c r="D475" s="69" t="s">
        <v>570</v>
      </c>
      <c r="E475">
        <v>2020</v>
      </c>
    </row>
    <row r="476" spans="1:5">
      <c r="A476" t="s">
        <v>506</v>
      </c>
      <c r="B476" t="s">
        <v>998</v>
      </c>
      <c r="C476" t="s">
        <v>577</v>
      </c>
      <c r="D476" s="69" t="s">
        <v>570</v>
      </c>
      <c r="E476">
        <v>2020</v>
      </c>
    </row>
    <row r="477" spans="1:5">
      <c r="A477" t="s">
        <v>507</v>
      </c>
      <c r="B477" t="s">
        <v>999</v>
      </c>
      <c r="C477" t="s">
        <v>584</v>
      </c>
      <c r="D477" s="69" t="s">
        <v>570</v>
      </c>
      <c r="E477">
        <v>2020</v>
      </c>
    </row>
    <row r="478" spans="1:5">
      <c r="A478" t="s">
        <v>508</v>
      </c>
      <c r="B478" t="s">
        <v>1000</v>
      </c>
      <c r="C478" t="s">
        <v>577</v>
      </c>
      <c r="D478" s="69" t="s">
        <v>570</v>
      </c>
      <c r="E478">
        <v>2020</v>
      </c>
    </row>
    <row r="479" spans="1:5">
      <c r="A479" t="s">
        <v>509</v>
      </c>
      <c r="B479" t="s">
        <v>1000</v>
      </c>
      <c r="C479" t="s">
        <v>577</v>
      </c>
      <c r="D479" s="69" t="s">
        <v>570</v>
      </c>
      <c r="E479">
        <v>2020</v>
      </c>
    </row>
    <row r="480" spans="1:5">
      <c r="A480" t="s">
        <v>510</v>
      </c>
      <c r="B480" t="s">
        <v>1001</v>
      </c>
      <c r="C480" t="s">
        <v>10</v>
      </c>
      <c r="D480" s="69">
        <v>2.5002394864999999</v>
      </c>
      <c r="E480">
        <v>2020</v>
      </c>
    </row>
    <row r="481" spans="1:5">
      <c r="A481" t="s">
        <v>511</v>
      </c>
      <c r="B481" t="s">
        <v>1002</v>
      </c>
      <c r="C481" t="s">
        <v>569</v>
      </c>
      <c r="D481" s="69" t="s">
        <v>570</v>
      </c>
      <c r="E481">
        <v>2020</v>
      </c>
    </row>
    <row r="482" spans="1:5">
      <c r="A482" t="s">
        <v>512</v>
      </c>
      <c r="B482" t="s">
        <v>1003</v>
      </c>
      <c r="C482" t="s">
        <v>577</v>
      </c>
      <c r="D482" s="69">
        <v>3.5174470274999998</v>
      </c>
      <c r="E482">
        <v>2020</v>
      </c>
    </row>
    <row r="483" spans="1:5">
      <c r="A483" t="s">
        <v>513</v>
      </c>
      <c r="B483" t="s">
        <v>1003</v>
      </c>
      <c r="C483" t="s">
        <v>577</v>
      </c>
      <c r="D483" s="69" t="s">
        <v>570</v>
      </c>
      <c r="E483">
        <v>2020</v>
      </c>
    </row>
    <row r="484" spans="1:5">
      <c r="A484" t="s">
        <v>514</v>
      </c>
      <c r="B484" t="s">
        <v>1004</v>
      </c>
      <c r="C484" t="s">
        <v>584</v>
      </c>
      <c r="D484" s="69" t="s">
        <v>570</v>
      </c>
      <c r="E484">
        <v>2020</v>
      </c>
    </row>
    <row r="485" spans="1:5">
      <c r="A485" t="s">
        <v>515</v>
      </c>
      <c r="B485" t="s">
        <v>1005</v>
      </c>
      <c r="C485" t="s">
        <v>569</v>
      </c>
      <c r="D485" s="69">
        <v>6.9198149575999999</v>
      </c>
      <c r="E485">
        <v>2020</v>
      </c>
    </row>
    <row r="486" spans="1:5">
      <c r="A486" t="s">
        <v>516</v>
      </c>
      <c r="B486" t="s">
        <v>1006</v>
      </c>
      <c r="C486" t="s">
        <v>18</v>
      </c>
      <c r="D486" s="69">
        <v>14.270514695999999</v>
      </c>
      <c r="E486">
        <v>2020</v>
      </c>
    </row>
    <row r="487" spans="1:5">
      <c r="A487" t="s">
        <v>517</v>
      </c>
      <c r="B487" t="s">
        <v>1007</v>
      </c>
      <c r="C487" t="s">
        <v>584</v>
      </c>
      <c r="D487" s="69">
        <v>4.2</v>
      </c>
      <c r="E487">
        <v>2020</v>
      </c>
    </row>
    <row r="488" spans="1:5">
      <c r="A488" t="s">
        <v>518</v>
      </c>
      <c r="B488" t="s">
        <v>1008</v>
      </c>
      <c r="C488" t="s">
        <v>13</v>
      </c>
      <c r="D488" s="69">
        <v>4.6424338206</v>
      </c>
      <c r="E488">
        <v>2020</v>
      </c>
    </row>
    <row r="489" spans="1:5">
      <c r="A489" t="s">
        <v>519</v>
      </c>
      <c r="B489" t="s">
        <v>1009</v>
      </c>
      <c r="C489" t="s">
        <v>10</v>
      </c>
      <c r="D489" s="69">
        <v>2.2883595562000001</v>
      </c>
      <c r="E489">
        <v>2020</v>
      </c>
    </row>
    <row r="490" spans="1:5">
      <c r="A490" t="s">
        <v>520</v>
      </c>
      <c r="B490" t="s">
        <v>1009</v>
      </c>
      <c r="C490" t="s">
        <v>10</v>
      </c>
      <c r="D490" s="69" t="s">
        <v>570</v>
      </c>
      <c r="E490">
        <v>2020</v>
      </c>
    </row>
    <row r="491" spans="1:5">
      <c r="A491" t="s">
        <v>521</v>
      </c>
      <c r="B491" t="s">
        <v>1010</v>
      </c>
      <c r="C491" t="s">
        <v>577</v>
      </c>
      <c r="D491" s="69">
        <v>6.5576519916000002</v>
      </c>
      <c r="E491">
        <v>2020</v>
      </c>
    </row>
    <row r="492" spans="1:5">
      <c r="A492" t="s">
        <v>522</v>
      </c>
      <c r="B492" t="s">
        <v>1011</v>
      </c>
      <c r="C492" t="s">
        <v>569</v>
      </c>
      <c r="D492" s="69" t="s">
        <v>570</v>
      </c>
      <c r="E492">
        <v>2020</v>
      </c>
    </row>
    <row r="493" spans="1:5">
      <c r="A493" t="s">
        <v>523</v>
      </c>
      <c r="B493" t="s">
        <v>1012</v>
      </c>
      <c r="C493" t="s">
        <v>618</v>
      </c>
      <c r="D493" s="69" t="s">
        <v>570</v>
      </c>
      <c r="E493">
        <v>2020</v>
      </c>
    </row>
    <row r="494" spans="1:5">
      <c r="A494" t="s">
        <v>524</v>
      </c>
      <c r="B494" t="s">
        <v>1013</v>
      </c>
      <c r="C494" t="s">
        <v>618</v>
      </c>
      <c r="D494" s="69" t="s">
        <v>570</v>
      </c>
      <c r="E494">
        <v>2020</v>
      </c>
    </row>
    <row r="495" spans="1:5">
      <c r="A495" t="s">
        <v>525</v>
      </c>
      <c r="B495" t="s">
        <v>1014</v>
      </c>
      <c r="C495" t="s">
        <v>577</v>
      </c>
      <c r="D495" s="69" t="s">
        <v>570</v>
      </c>
      <c r="E495">
        <v>2020</v>
      </c>
    </row>
    <row r="496" spans="1:5">
      <c r="A496" t="s">
        <v>526</v>
      </c>
      <c r="B496" t="s">
        <v>1014</v>
      </c>
      <c r="C496" t="s">
        <v>577</v>
      </c>
      <c r="D496" s="69" t="s">
        <v>570</v>
      </c>
      <c r="E496">
        <v>2020</v>
      </c>
    </row>
    <row r="497" spans="1:5">
      <c r="A497" t="s">
        <v>527</v>
      </c>
      <c r="B497" t="s">
        <v>1015</v>
      </c>
      <c r="C497" t="s">
        <v>569</v>
      </c>
      <c r="D497" s="69" t="s">
        <v>570</v>
      </c>
      <c r="E497">
        <v>2020</v>
      </c>
    </row>
    <row r="498" spans="1:5">
      <c r="A498" t="s">
        <v>528</v>
      </c>
      <c r="B498" t="s">
        <v>1015</v>
      </c>
      <c r="C498" t="s">
        <v>569</v>
      </c>
      <c r="D498" s="69" t="s">
        <v>570</v>
      </c>
      <c r="E498">
        <v>2020</v>
      </c>
    </row>
    <row r="499" spans="1:5">
      <c r="A499" t="s">
        <v>529</v>
      </c>
      <c r="B499" t="s">
        <v>1016</v>
      </c>
      <c r="C499" t="s">
        <v>577</v>
      </c>
      <c r="D499" s="69" t="s">
        <v>570</v>
      </c>
      <c r="E499">
        <v>2020</v>
      </c>
    </row>
    <row r="500" spans="1:5">
      <c r="A500" t="s">
        <v>530</v>
      </c>
      <c r="B500" t="s">
        <v>1017</v>
      </c>
      <c r="C500" t="s">
        <v>584</v>
      </c>
      <c r="D500" s="69" t="s">
        <v>570</v>
      </c>
      <c r="E500">
        <v>2020</v>
      </c>
    </row>
    <row r="501" spans="1:5">
      <c r="A501" t="s">
        <v>50</v>
      </c>
      <c r="B501" t="s">
        <v>567</v>
      </c>
      <c r="C501" t="s">
        <v>10</v>
      </c>
      <c r="D501" s="69">
        <v>6.3588497366999999</v>
      </c>
      <c r="E501">
        <v>2021</v>
      </c>
    </row>
    <row r="502" spans="1:5">
      <c r="A502" t="s">
        <v>51</v>
      </c>
      <c r="B502" t="s">
        <v>568</v>
      </c>
      <c r="C502" t="s">
        <v>569</v>
      </c>
      <c r="D502" s="69" t="s">
        <v>570</v>
      </c>
      <c r="E502">
        <v>2021</v>
      </c>
    </row>
    <row r="503" spans="1:5">
      <c r="A503" t="s">
        <v>25</v>
      </c>
      <c r="B503" t="s">
        <v>571</v>
      </c>
      <c r="C503" t="s">
        <v>18</v>
      </c>
      <c r="D503" s="69">
        <v>7.4486119941000002</v>
      </c>
      <c r="E503">
        <v>2021</v>
      </c>
    </row>
    <row r="504" spans="1:5">
      <c r="A504" t="s">
        <v>52</v>
      </c>
      <c r="B504" t="s">
        <v>572</v>
      </c>
      <c r="C504" t="s">
        <v>569</v>
      </c>
      <c r="D504" s="69" t="s">
        <v>570</v>
      </c>
      <c r="E504">
        <v>2021</v>
      </c>
    </row>
    <row r="505" spans="1:5">
      <c r="A505" t="s">
        <v>35</v>
      </c>
      <c r="B505" t="s">
        <v>573</v>
      </c>
      <c r="C505" t="s">
        <v>18</v>
      </c>
      <c r="D505" s="69">
        <v>0</v>
      </c>
      <c r="E505">
        <v>2021</v>
      </c>
    </row>
    <row r="506" spans="1:5">
      <c r="A506" t="s">
        <v>53</v>
      </c>
      <c r="B506" t="s">
        <v>574</v>
      </c>
      <c r="C506" t="s">
        <v>569</v>
      </c>
      <c r="D506" s="69" t="s">
        <v>570</v>
      </c>
      <c r="E506">
        <v>2021</v>
      </c>
    </row>
    <row r="507" spans="1:5">
      <c r="A507" t="s">
        <v>54</v>
      </c>
      <c r="B507" t="s">
        <v>574</v>
      </c>
      <c r="C507" t="s">
        <v>569</v>
      </c>
      <c r="D507" s="69" t="s">
        <v>570</v>
      </c>
      <c r="E507">
        <v>2021</v>
      </c>
    </row>
    <row r="508" spans="1:5">
      <c r="A508" t="s">
        <v>55</v>
      </c>
      <c r="B508" t="s">
        <v>575</v>
      </c>
      <c r="C508" t="s">
        <v>569</v>
      </c>
      <c r="D508" s="69" t="s">
        <v>570</v>
      </c>
      <c r="E508">
        <v>2021</v>
      </c>
    </row>
    <row r="509" spans="1:5">
      <c r="A509" t="s">
        <v>56</v>
      </c>
      <c r="B509" t="s">
        <v>576</v>
      </c>
      <c r="C509" t="s">
        <v>577</v>
      </c>
      <c r="D509" s="69">
        <v>5.7165445198000002</v>
      </c>
      <c r="E509">
        <v>2021</v>
      </c>
    </row>
    <row r="510" spans="1:5">
      <c r="A510" t="s">
        <v>57</v>
      </c>
      <c r="B510" t="s">
        <v>578</v>
      </c>
      <c r="C510" t="s">
        <v>569</v>
      </c>
      <c r="D510" s="69">
        <v>4.4515740925999996</v>
      </c>
      <c r="E510">
        <v>2021</v>
      </c>
    </row>
    <row r="511" spans="1:5">
      <c r="A511" t="s">
        <v>58</v>
      </c>
      <c r="B511" t="s">
        <v>579</v>
      </c>
      <c r="C511" t="s">
        <v>10</v>
      </c>
      <c r="D511" s="69" t="s">
        <v>570</v>
      </c>
      <c r="E511">
        <v>2021</v>
      </c>
    </row>
    <row r="512" spans="1:5">
      <c r="A512" t="s">
        <v>59</v>
      </c>
      <c r="B512" t="s">
        <v>580</v>
      </c>
      <c r="C512" t="s">
        <v>569</v>
      </c>
      <c r="D512" s="69" t="s">
        <v>570</v>
      </c>
      <c r="E512">
        <v>2021</v>
      </c>
    </row>
    <row r="513" spans="1:5">
      <c r="A513" t="s">
        <v>60</v>
      </c>
      <c r="B513" t="s">
        <v>581</v>
      </c>
      <c r="C513" t="s">
        <v>569</v>
      </c>
      <c r="D513" s="69" t="s">
        <v>570</v>
      </c>
      <c r="E513">
        <v>2021</v>
      </c>
    </row>
    <row r="514" spans="1:5">
      <c r="A514" t="s">
        <v>61</v>
      </c>
      <c r="B514" t="s">
        <v>581</v>
      </c>
      <c r="C514" t="s">
        <v>569</v>
      </c>
      <c r="D514" s="69" t="s">
        <v>570</v>
      </c>
      <c r="E514">
        <v>2021</v>
      </c>
    </row>
    <row r="515" spans="1:5">
      <c r="A515" t="s">
        <v>62</v>
      </c>
      <c r="B515" t="s">
        <v>582</v>
      </c>
      <c r="C515" t="s">
        <v>569</v>
      </c>
      <c r="D515" s="69" t="s">
        <v>570</v>
      </c>
      <c r="E515">
        <v>2021</v>
      </c>
    </row>
    <row r="516" spans="1:5">
      <c r="A516" t="s">
        <v>63</v>
      </c>
      <c r="B516" t="s">
        <v>583</v>
      </c>
      <c r="C516" t="s">
        <v>584</v>
      </c>
      <c r="D516" s="69" t="s">
        <v>570</v>
      </c>
      <c r="E516">
        <v>2021</v>
      </c>
    </row>
    <row r="517" spans="1:5">
      <c r="A517" t="s">
        <v>64</v>
      </c>
      <c r="B517" t="s">
        <v>585</v>
      </c>
      <c r="C517" t="s">
        <v>569</v>
      </c>
      <c r="D517" s="69">
        <v>15.15613621</v>
      </c>
      <c r="E517">
        <v>2021</v>
      </c>
    </row>
    <row r="518" spans="1:5">
      <c r="A518" t="s">
        <v>65</v>
      </c>
      <c r="B518" t="s">
        <v>585</v>
      </c>
      <c r="C518" t="s">
        <v>14</v>
      </c>
      <c r="D518" s="69" t="s">
        <v>570</v>
      </c>
      <c r="E518">
        <v>2021</v>
      </c>
    </row>
    <row r="519" spans="1:5">
      <c r="A519" t="s">
        <v>66</v>
      </c>
      <c r="B519" t="s">
        <v>586</v>
      </c>
      <c r="C519" t="s">
        <v>584</v>
      </c>
      <c r="D519" s="69" t="s">
        <v>570</v>
      </c>
      <c r="E519">
        <v>2021</v>
      </c>
    </row>
    <row r="520" spans="1:5">
      <c r="A520" t="s">
        <v>67</v>
      </c>
      <c r="B520" t="s">
        <v>587</v>
      </c>
      <c r="C520" t="s">
        <v>584</v>
      </c>
      <c r="D520" s="69" t="s">
        <v>570</v>
      </c>
      <c r="E520">
        <v>2021</v>
      </c>
    </row>
    <row r="521" spans="1:5">
      <c r="A521" t="s">
        <v>68</v>
      </c>
      <c r="B521" t="s">
        <v>588</v>
      </c>
      <c r="C521" t="s">
        <v>569</v>
      </c>
      <c r="D521" s="69" t="s">
        <v>570</v>
      </c>
      <c r="E521">
        <v>2021</v>
      </c>
    </row>
    <row r="522" spans="1:5">
      <c r="A522" t="s">
        <v>69</v>
      </c>
      <c r="B522" t="s">
        <v>589</v>
      </c>
      <c r="C522" t="s">
        <v>569</v>
      </c>
      <c r="D522" s="69" t="s">
        <v>570</v>
      </c>
      <c r="E522">
        <v>2021</v>
      </c>
    </row>
    <row r="523" spans="1:5">
      <c r="A523" t="s">
        <v>70</v>
      </c>
      <c r="B523" t="s">
        <v>590</v>
      </c>
      <c r="C523" t="s">
        <v>10</v>
      </c>
      <c r="D523" s="69">
        <v>0</v>
      </c>
      <c r="E523">
        <v>2021</v>
      </c>
    </row>
    <row r="524" spans="1:5">
      <c r="A524" t="s">
        <v>71</v>
      </c>
      <c r="B524" t="s">
        <v>591</v>
      </c>
      <c r="C524" t="s">
        <v>577</v>
      </c>
      <c r="D524" s="69" t="s">
        <v>570</v>
      </c>
      <c r="E524">
        <v>2021</v>
      </c>
    </row>
    <row r="525" spans="1:5">
      <c r="A525" t="s">
        <v>72</v>
      </c>
      <c r="B525" t="s">
        <v>592</v>
      </c>
      <c r="C525" t="s">
        <v>569</v>
      </c>
      <c r="D525" s="69" t="s">
        <v>570</v>
      </c>
      <c r="E525">
        <v>2021</v>
      </c>
    </row>
    <row r="526" spans="1:5">
      <c r="A526" t="s">
        <v>73</v>
      </c>
      <c r="B526" t="s">
        <v>593</v>
      </c>
      <c r="C526" t="s">
        <v>569</v>
      </c>
      <c r="D526" s="69" t="s">
        <v>570</v>
      </c>
      <c r="E526">
        <v>2021</v>
      </c>
    </row>
    <row r="527" spans="1:5">
      <c r="A527" t="s">
        <v>74</v>
      </c>
      <c r="B527" t="s">
        <v>594</v>
      </c>
      <c r="C527" t="s">
        <v>569</v>
      </c>
      <c r="D527" s="69">
        <v>13.590352961000001</v>
      </c>
      <c r="E527">
        <v>2021</v>
      </c>
    </row>
    <row r="528" spans="1:5">
      <c r="A528" t="s">
        <v>75</v>
      </c>
      <c r="B528" t="s">
        <v>595</v>
      </c>
      <c r="C528" t="s">
        <v>569</v>
      </c>
      <c r="D528" s="69">
        <v>15.935394902000001</v>
      </c>
      <c r="E528">
        <v>2021</v>
      </c>
    </row>
    <row r="529" spans="1:5">
      <c r="A529" t="s">
        <v>76</v>
      </c>
      <c r="B529" t="s">
        <v>596</v>
      </c>
      <c r="C529" t="s">
        <v>569</v>
      </c>
      <c r="D529" s="69" t="s">
        <v>570</v>
      </c>
      <c r="E529">
        <v>2021</v>
      </c>
    </row>
    <row r="530" spans="1:5">
      <c r="A530" t="s">
        <v>77</v>
      </c>
      <c r="B530" t="s">
        <v>597</v>
      </c>
      <c r="C530" t="s">
        <v>569</v>
      </c>
      <c r="D530" s="69" t="s">
        <v>570</v>
      </c>
      <c r="E530">
        <v>2021</v>
      </c>
    </row>
    <row r="531" spans="1:5">
      <c r="A531" t="s">
        <v>78</v>
      </c>
      <c r="B531" t="s">
        <v>598</v>
      </c>
      <c r="C531" t="s">
        <v>569</v>
      </c>
      <c r="D531" s="69" t="s">
        <v>570</v>
      </c>
      <c r="E531">
        <v>2021</v>
      </c>
    </row>
    <row r="532" spans="1:5">
      <c r="A532" t="s">
        <v>79</v>
      </c>
      <c r="B532" t="s">
        <v>599</v>
      </c>
      <c r="C532" t="s">
        <v>569</v>
      </c>
      <c r="D532" s="69">
        <v>7.7904295185999999</v>
      </c>
      <c r="E532">
        <v>2021</v>
      </c>
    </row>
    <row r="533" spans="1:5">
      <c r="A533" t="s">
        <v>80</v>
      </c>
      <c r="B533" t="s">
        <v>600</v>
      </c>
      <c r="C533" t="s">
        <v>569</v>
      </c>
      <c r="D533" s="69">
        <v>6.7778845313999998</v>
      </c>
      <c r="E533">
        <v>2021</v>
      </c>
    </row>
    <row r="534" spans="1:5">
      <c r="A534" t="s">
        <v>81</v>
      </c>
      <c r="B534" t="s">
        <v>601</v>
      </c>
      <c r="C534" t="s">
        <v>569</v>
      </c>
      <c r="D534" s="69">
        <v>12.22779122</v>
      </c>
      <c r="E534">
        <v>2021</v>
      </c>
    </row>
    <row r="535" spans="1:5">
      <c r="A535" t="s">
        <v>82</v>
      </c>
      <c r="B535" t="s">
        <v>602</v>
      </c>
      <c r="C535" t="s">
        <v>569</v>
      </c>
      <c r="D535" s="69" t="s">
        <v>570</v>
      </c>
      <c r="E535">
        <v>2021</v>
      </c>
    </row>
    <row r="536" spans="1:5">
      <c r="A536" t="s">
        <v>83</v>
      </c>
      <c r="B536" t="s">
        <v>603</v>
      </c>
      <c r="C536" t="s">
        <v>569</v>
      </c>
      <c r="D536" s="69" t="s">
        <v>570</v>
      </c>
      <c r="E536">
        <v>2021</v>
      </c>
    </row>
    <row r="537" spans="1:5">
      <c r="A537" t="s">
        <v>84</v>
      </c>
      <c r="B537" t="s">
        <v>604</v>
      </c>
      <c r="C537" t="s">
        <v>569</v>
      </c>
      <c r="D537" s="69" t="s">
        <v>570</v>
      </c>
      <c r="E537">
        <v>2021</v>
      </c>
    </row>
    <row r="538" spans="1:5">
      <c r="A538" t="s">
        <v>85</v>
      </c>
      <c r="B538" t="s">
        <v>605</v>
      </c>
      <c r="C538" t="s">
        <v>569</v>
      </c>
      <c r="D538" s="69" t="s">
        <v>570</v>
      </c>
      <c r="E538">
        <v>2021</v>
      </c>
    </row>
    <row r="539" spans="1:5">
      <c r="A539" t="s">
        <v>86</v>
      </c>
      <c r="B539" t="s">
        <v>606</v>
      </c>
      <c r="C539" t="s">
        <v>14</v>
      </c>
      <c r="D539" s="69" t="s">
        <v>570</v>
      </c>
      <c r="E539">
        <v>2021</v>
      </c>
    </row>
    <row r="540" spans="1:5">
      <c r="A540" t="s">
        <v>31</v>
      </c>
      <c r="B540" t="s">
        <v>607</v>
      </c>
      <c r="C540" t="s">
        <v>18</v>
      </c>
      <c r="D540" s="69" t="s">
        <v>570</v>
      </c>
      <c r="E540">
        <v>2021</v>
      </c>
    </row>
    <row r="541" spans="1:5">
      <c r="A541" t="s">
        <v>87</v>
      </c>
      <c r="B541" t="s">
        <v>608</v>
      </c>
      <c r="C541" t="s">
        <v>569</v>
      </c>
      <c r="D541" s="69" t="s">
        <v>570</v>
      </c>
      <c r="E541">
        <v>2021</v>
      </c>
    </row>
    <row r="542" spans="1:5">
      <c r="A542" t="s">
        <v>88</v>
      </c>
      <c r="B542" t="s">
        <v>608</v>
      </c>
      <c r="C542" t="s">
        <v>569</v>
      </c>
      <c r="D542" s="69" t="s">
        <v>570</v>
      </c>
      <c r="E542">
        <v>2021</v>
      </c>
    </row>
    <row r="543" spans="1:5">
      <c r="A543" t="s">
        <v>30</v>
      </c>
      <c r="B543" t="s">
        <v>609</v>
      </c>
      <c r="C543" t="s">
        <v>18</v>
      </c>
      <c r="D543" s="69" t="s">
        <v>570</v>
      </c>
      <c r="E543">
        <v>2021</v>
      </c>
    </row>
    <row r="544" spans="1:5">
      <c r="A544" t="s">
        <v>89</v>
      </c>
      <c r="B544" t="s">
        <v>610</v>
      </c>
      <c r="C544" t="s">
        <v>569</v>
      </c>
      <c r="D544" s="69" t="s">
        <v>570</v>
      </c>
      <c r="E544">
        <v>2021</v>
      </c>
    </row>
    <row r="545" spans="1:5">
      <c r="A545" t="s">
        <v>90</v>
      </c>
      <c r="B545" t="s">
        <v>610</v>
      </c>
      <c r="C545" t="s">
        <v>569</v>
      </c>
      <c r="D545" s="69" t="s">
        <v>570</v>
      </c>
      <c r="E545">
        <v>2021</v>
      </c>
    </row>
    <row r="546" spans="1:5">
      <c r="A546" t="s">
        <v>91</v>
      </c>
      <c r="B546" t="s">
        <v>611</v>
      </c>
      <c r="C546" t="s">
        <v>10</v>
      </c>
      <c r="D546" s="69" t="s">
        <v>570</v>
      </c>
      <c r="E546">
        <v>2021</v>
      </c>
    </row>
    <row r="547" spans="1:5">
      <c r="A547" t="s">
        <v>92</v>
      </c>
      <c r="B547" t="s">
        <v>612</v>
      </c>
      <c r="C547" t="s">
        <v>569</v>
      </c>
      <c r="D547" s="69" t="s">
        <v>570</v>
      </c>
      <c r="E547">
        <v>2021</v>
      </c>
    </row>
    <row r="548" spans="1:5">
      <c r="A548" t="s">
        <v>93</v>
      </c>
      <c r="B548" t="s">
        <v>613</v>
      </c>
      <c r="C548" t="s">
        <v>569</v>
      </c>
      <c r="D548" s="69" t="s">
        <v>570</v>
      </c>
      <c r="E548">
        <v>2021</v>
      </c>
    </row>
    <row r="549" spans="1:5">
      <c r="A549" t="s">
        <v>94</v>
      </c>
      <c r="B549" t="s">
        <v>613</v>
      </c>
      <c r="C549" t="s">
        <v>569</v>
      </c>
      <c r="D549" s="69" t="s">
        <v>570</v>
      </c>
      <c r="E549">
        <v>2021</v>
      </c>
    </row>
    <row r="550" spans="1:5">
      <c r="A550" t="s">
        <v>28</v>
      </c>
      <c r="B550" t="s">
        <v>614</v>
      </c>
      <c r="C550" t="s">
        <v>18</v>
      </c>
      <c r="D550" s="69">
        <v>7.4345769837000004</v>
      </c>
      <c r="E550">
        <v>2021</v>
      </c>
    </row>
    <row r="551" spans="1:5">
      <c r="A551" t="s">
        <v>95</v>
      </c>
      <c r="B551" t="s">
        <v>615</v>
      </c>
      <c r="C551" t="s">
        <v>569</v>
      </c>
      <c r="D551" s="69">
        <v>10.778194949</v>
      </c>
      <c r="E551">
        <v>2021</v>
      </c>
    </row>
    <row r="552" spans="1:5">
      <c r="A552" t="s">
        <v>96</v>
      </c>
      <c r="B552" t="s">
        <v>616</v>
      </c>
      <c r="C552" t="s">
        <v>569</v>
      </c>
      <c r="D552" s="69">
        <v>8.5093090091000008</v>
      </c>
      <c r="E552">
        <v>2021</v>
      </c>
    </row>
    <row r="553" spans="1:5">
      <c r="A553" t="s">
        <v>97</v>
      </c>
      <c r="B553" t="s">
        <v>617</v>
      </c>
      <c r="C553" t="s">
        <v>618</v>
      </c>
      <c r="D553" s="69">
        <v>2.9562991029000001</v>
      </c>
      <c r="E553">
        <v>2021</v>
      </c>
    </row>
    <row r="554" spans="1:5">
      <c r="A554" t="s">
        <v>98</v>
      </c>
      <c r="B554" t="s">
        <v>619</v>
      </c>
      <c r="C554" t="s">
        <v>13</v>
      </c>
      <c r="D554" s="69">
        <v>5.8112222706000001</v>
      </c>
      <c r="E554">
        <v>2021</v>
      </c>
    </row>
    <row r="555" spans="1:5">
      <c r="A555" t="s">
        <v>99</v>
      </c>
      <c r="B555" t="s">
        <v>620</v>
      </c>
      <c r="C555" t="s">
        <v>569</v>
      </c>
      <c r="D555" s="69">
        <v>6.3672046494999996</v>
      </c>
      <c r="E555">
        <v>2021</v>
      </c>
    </row>
    <row r="556" spans="1:5">
      <c r="A556" t="s">
        <v>100</v>
      </c>
      <c r="B556" t="s">
        <v>621</v>
      </c>
      <c r="C556" t="s">
        <v>569</v>
      </c>
      <c r="D556" s="69" t="s">
        <v>570</v>
      </c>
      <c r="E556">
        <v>2021</v>
      </c>
    </row>
    <row r="557" spans="1:5">
      <c r="A557" t="s">
        <v>101</v>
      </c>
      <c r="B557" t="s">
        <v>622</v>
      </c>
      <c r="C557" t="s">
        <v>569</v>
      </c>
      <c r="D557" s="69" t="s">
        <v>570</v>
      </c>
      <c r="E557">
        <v>2021</v>
      </c>
    </row>
    <row r="558" spans="1:5">
      <c r="A558" t="s">
        <v>102</v>
      </c>
      <c r="B558" t="s">
        <v>623</v>
      </c>
      <c r="C558" t="s">
        <v>569</v>
      </c>
      <c r="D558" s="69" t="s">
        <v>570</v>
      </c>
      <c r="E558">
        <v>2021</v>
      </c>
    </row>
    <row r="559" spans="1:5">
      <c r="A559" t="s">
        <v>103</v>
      </c>
      <c r="B559" t="s">
        <v>624</v>
      </c>
      <c r="C559" t="s">
        <v>569</v>
      </c>
      <c r="D559" s="69" t="s">
        <v>570</v>
      </c>
      <c r="E559">
        <v>2021</v>
      </c>
    </row>
    <row r="560" spans="1:5">
      <c r="A560" t="s">
        <v>104</v>
      </c>
      <c r="B560" t="s">
        <v>624</v>
      </c>
      <c r="C560" t="s">
        <v>569</v>
      </c>
      <c r="D560" s="69" t="s">
        <v>570</v>
      </c>
      <c r="E560">
        <v>2021</v>
      </c>
    </row>
    <row r="561" spans="1:5">
      <c r="A561" t="s">
        <v>105</v>
      </c>
      <c r="B561" t="s">
        <v>624</v>
      </c>
      <c r="C561" t="s">
        <v>569</v>
      </c>
      <c r="D561" s="69" t="s">
        <v>570</v>
      </c>
      <c r="E561">
        <v>2021</v>
      </c>
    </row>
    <row r="562" spans="1:5">
      <c r="A562" t="s">
        <v>106</v>
      </c>
      <c r="B562" t="s">
        <v>625</v>
      </c>
      <c r="C562" t="s">
        <v>569</v>
      </c>
      <c r="D562" s="69" t="s">
        <v>570</v>
      </c>
      <c r="E562">
        <v>2021</v>
      </c>
    </row>
    <row r="563" spans="1:5">
      <c r="A563" t="s">
        <v>107</v>
      </c>
      <c r="B563" t="s">
        <v>626</v>
      </c>
      <c r="C563" t="s">
        <v>569</v>
      </c>
      <c r="D563" s="69" t="s">
        <v>570</v>
      </c>
      <c r="E563">
        <v>2021</v>
      </c>
    </row>
    <row r="564" spans="1:5">
      <c r="A564" t="s">
        <v>108</v>
      </c>
      <c r="B564" t="s">
        <v>627</v>
      </c>
      <c r="C564" t="s">
        <v>569</v>
      </c>
      <c r="D564" s="69">
        <v>9.7801002562000008</v>
      </c>
      <c r="E564">
        <v>2021</v>
      </c>
    </row>
    <row r="565" spans="1:5">
      <c r="A565" t="s">
        <v>109</v>
      </c>
      <c r="B565" t="s">
        <v>628</v>
      </c>
      <c r="C565" t="s">
        <v>569</v>
      </c>
      <c r="D565" s="69" t="s">
        <v>570</v>
      </c>
      <c r="E565">
        <v>2021</v>
      </c>
    </row>
    <row r="566" spans="1:5">
      <c r="A566" t="s">
        <v>110</v>
      </c>
      <c r="B566" t="s">
        <v>629</v>
      </c>
      <c r="C566" t="s">
        <v>569</v>
      </c>
      <c r="D566" s="69">
        <v>0</v>
      </c>
      <c r="E566">
        <v>2021</v>
      </c>
    </row>
    <row r="567" spans="1:5">
      <c r="A567" t="s">
        <v>111</v>
      </c>
      <c r="B567" t="s">
        <v>630</v>
      </c>
      <c r="C567" t="s">
        <v>569</v>
      </c>
      <c r="D567" s="69">
        <v>7.3094170403999996</v>
      </c>
      <c r="E567">
        <v>2021</v>
      </c>
    </row>
    <row r="568" spans="1:5">
      <c r="A568" t="s">
        <v>112</v>
      </c>
      <c r="B568" t="s">
        <v>631</v>
      </c>
      <c r="C568" t="s">
        <v>569</v>
      </c>
      <c r="D568" s="69" t="s">
        <v>570</v>
      </c>
      <c r="E568">
        <v>2021</v>
      </c>
    </row>
    <row r="569" spans="1:5">
      <c r="A569" t="s">
        <v>113</v>
      </c>
      <c r="B569" t="s">
        <v>632</v>
      </c>
      <c r="C569" t="s">
        <v>569</v>
      </c>
      <c r="D569" s="69" t="s">
        <v>570</v>
      </c>
      <c r="E569">
        <v>2021</v>
      </c>
    </row>
    <row r="570" spans="1:5">
      <c r="A570" t="s">
        <v>114</v>
      </c>
      <c r="B570" t="s">
        <v>633</v>
      </c>
      <c r="C570" t="s">
        <v>13</v>
      </c>
      <c r="D570" s="69" t="s">
        <v>570</v>
      </c>
      <c r="E570">
        <v>2021</v>
      </c>
    </row>
    <row r="571" spans="1:5">
      <c r="A571" t="s">
        <v>115</v>
      </c>
      <c r="B571" t="s">
        <v>634</v>
      </c>
      <c r="C571" t="s">
        <v>569</v>
      </c>
      <c r="D571" s="69" t="s">
        <v>570</v>
      </c>
      <c r="E571">
        <v>2021</v>
      </c>
    </row>
    <row r="572" spans="1:5">
      <c r="A572" t="s">
        <v>116</v>
      </c>
      <c r="B572" t="s">
        <v>634</v>
      </c>
      <c r="C572" t="s">
        <v>569</v>
      </c>
      <c r="D572" s="69" t="s">
        <v>570</v>
      </c>
      <c r="E572">
        <v>2021</v>
      </c>
    </row>
    <row r="573" spans="1:5">
      <c r="A573" t="s">
        <v>117</v>
      </c>
      <c r="B573" t="s">
        <v>635</v>
      </c>
      <c r="C573" t="s">
        <v>584</v>
      </c>
      <c r="D573" s="69" t="s">
        <v>570</v>
      </c>
      <c r="E573">
        <v>2021</v>
      </c>
    </row>
    <row r="574" spans="1:5">
      <c r="A574" t="s">
        <v>118</v>
      </c>
      <c r="B574" t="s">
        <v>636</v>
      </c>
      <c r="C574" t="s">
        <v>14</v>
      </c>
      <c r="D574" s="69" t="s">
        <v>570</v>
      </c>
      <c r="E574">
        <v>2021</v>
      </c>
    </row>
    <row r="575" spans="1:5">
      <c r="A575" t="s">
        <v>119</v>
      </c>
      <c r="B575" t="s">
        <v>637</v>
      </c>
      <c r="C575" t="s">
        <v>569</v>
      </c>
      <c r="D575" s="69" t="s">
        <v>570</v>
      </c>
      <c r="E575">
        <v>2021</v>
      </c>
    </row>
    <row r="576" spans="1:5">
      <c r="A576" t="s">
        <v>120</v>
      </c>
      <c r="B576" t="s">
        <v>638</v>
      </c>
      <c r="C576" t="s">
        <v>569</v>
      </c>
      <c r="D576" s="69">
        <v>12.707435590999999</v>
      </c>
      <c r="E576">
        <v>2021</v>
      </c>
    </row>
    <row r="577" spans="1:5">
      <c r="A577" t="s">
        <v>121</v>
      </c>
      <c r="B577" t="s">
        <v>639</v>
      </c>
      <c r="C577" t="s">
        <v>569</v>
      </c>
      <c r="D577" s="69">
        <v>1.3976358029</v>
      </c>
      <c r="E577">
        <v>2021</v>
      </c>
    </row>
    <row r="578" spans="1:5">
      <c r="A578" t="s">
        <v>34</v>
      </c>
      <c r="B578" t="s">
        <v>640</v>
      </c>
      <c r="C578" t="s">
        <v>18</v>
      </c>
      <c r="D578" s="69">
        <v>8.5265012878000004</v>
      </c>
      <c r="E578">
        <v>2021</v>
      </c>
    </row>
    <row r="579" spans="1:5">
      <c r="A579" t="s">
        <v>122</v>
      </c>
      <c r="B579" t="s">
        <v>641</v>
      </c>
      <c r="C579" t="s">
        <v>569</v>
      </c>
      <c r="D579" s="69" t="s">
        <v>570</v>
      </c>
      <c r="E579">
        <v>2021</v>
      </c>
    </row>
    <row r="580" spans="1:5">
      <c r="A580" t="s">
        <v>123</v>
      </c>
      <c r="B580" t="s">
        <v>642</v>
      </c>
      <c r="C580" t="s">
        <v>569</v>
      </c>
      <c r="D580" s="69" t="s">
        <v>570</v>
      </c>
      <c r="E580">
        <v>2021</v>
      </c>
    </row>
    <row r="581" spans="1:5">
      <c r="A581" t="s">
        <v>124</v>
      </c>
      <c r="B581" t="s">
        <v>643</v>
      </c>
      <c r="C581" t="s">
        <v>569</v>
      </c>
      <c r="D581" s="69" t="s">
        <v>570</v>
      </c>
      <c r="E581">
        <v>2021</v>
      </c>
    </row>
    <row r="582" spans="1:5">
      <c r="A582" t="s">
        <v>125</v>
      </c>
      <c r="B582" t="s">
        <v>644</v>
      </c>
      <c r="C582" t="s">
        <v>569</v>
      </c>
      <c r="D582" s="69" t="s">
        <v>570</v>
      </c>
      <c r="E582">
        <v>2021</v>
      </c>
    </row>
    <row r="583" spans="1:5">
      <c r="A583" t="s">
        <v>126</v>
      </c>
      <c r="B583" t="s">
        <v>645</v>
      </c>
      <c r="C583" t="s">
        <v>584</v>
      </c>
      <c r="D583" s="69">
        <v>8.0205156800000008</v>
      </c>
      <c r="E583">
        <v>2021</v>
      </c>
    </row>
    <row r="584" spans="1:5">
      <c r="A584" t="s">
        <v>127</v>
      </c>
      <c r="B584" t="s">
        <v>646</v>
      </c>
      <c r="C584" t="s">
        <v>569</v>
      </c>
      <c r="D584" s="69" t="s">
        <v>570</v>
      </c>
      <c r="E584">
        <v>2021</v>
      </c>
    </row>
    <row r="585" spans="1:5">
      <c r="A585" t="s">
        <v>128</v>
      </c>
      <c r="B585" t="s">
        <v>647</v>
      </c>
      <c r="C585" t="s">
        <v>569</v>
      </c>
      <c r="D585" s="69" t="s">
        <v>570</v>
      </c>
      <c r="E585">
        <v>2021</v>
      </c>
    </row>
    <row r="586" spans="1:5">
      <c r="A586" t="s">
        <v>129</v>
      </c>
      <c r="B586" t="s">
        <v>648</v>
      </c>
      <c r="C586" t="s">
        <v>569</v>
      </c>
      <c r="D586" s="69">
        <v>0</v>
      </c>
      <c r="E586">
        <v>2021</v>
      </c>
    </row>
    <row r="587" spans="1:5">
      <c r="A587" t="s">
        <v>130</v>
      </c>
      <c r="B587" t="s">
        <v>649</v>
      </c>
      <c r="C587" t="s">
        <v>569</v>
      </c>
      <c r="D587" s="69" t="s">
        <v>570</v>
      </c>
      <c r="E587">
        <v>2021</v>
      </c>
    </row>
    <row r="588" spans="1:5">
      <c r="A588" t="s">
        <v>131</v>
      </c>
      <c r="B588" t="s">
        <v>650</v>
      </c>
      <c r="C588" t="s">
        <v>569</v>
      </c>
      <c r="D588" s="69">
        <v>2.2518387885000002</v>
      </c>
      <c r="E588">
        <v>2021</v>
      </c>
    </row>
    <row r="589" spans="1:5">
      <c r="A589" t="s">
        <v>132</v>
      </c>
      <c r="B589" t="s">
        <v>651</v>
      </c>
      <c r="C589" t="s">
        <v>584</v>
      </c>
      <c r="D589" s="69">
        <v>10.969325153</v>
      </c>
      <c r="E589">
        <v>2021</v>
      </c>
    </row>
    <row r="590" spans="1:5">
      <c r="A590" t="s">
        <v>133</v>
      </c>
      <c r="B590" t="s">
        <v>652</v>
      </c>
      <c r="C590" t="s">
        <v>13</v>
      </c>
      <c r="D590" s="69" t="s">
        <v>570</v>
      </c>
      <c r="E590">
        <v>2021</v>
      </c>
    </row>
    <row r="591" spans="1:5">
      <c r="A591" t="s">
        <v>27</v>
      </c>
      <c r="B591" t="s">
        <v>653</v>
      </c>
      <c r="C591" t="s">
        <v>18</v>
      </c>
      <c r="D591" s="69" t="s">
        <v>570</v>
      </c>
      <c r="E591">
        <v>2021</v>
      </c>
    </row>
    <row r="592" spans="1:5">
      <c r="A592" t="s">
        <v>134</v>
      </c>
      <c r="B592" t="s">
        <v>653</v>
      </c>
      <c r="C592" t="s">
        <v>569</v>
      </c>
      <c r="D592" s="69" t="s">
        <v>570</v>
      </c>
      <c r="E592">
        <v>2021</v>
      </c>
    </row>
    <row r="593" spans="1:5">
      <c r="A593" t="s">
        <v>135</v>
      </c>
      <c r="B593" t="s">
        <v>654</v>
      </c>
      <c r="C593" t="s">
        <v>569</v>
      </c>
      <c r="D593" s="69" t="s">
        <v>570</v>
      </c>
      <c r="E593">
        <v>2021</v>
      </c>
    </row>
    <row r="594" spans="1:5">
      <c r="A594" t="s">
        <v>136</v>
      </c>
      <c r="B594" t="s">
        <v>655</v>
      </c>
      <c r="C594" t="s">
        <v>569</v>
      </c>
      <c r="D594" s="69">
        <v>11.693710993</v>
      </c>
      <c r="E594">
        <v>2021</v>
      </c>
    </row>
    <row r="595" spans="1:5">
      <c r="A595" t="s">
        <v>137</v>
      </c>
      <c r="B595" t="s">
        <v>656</v>
      </c>
      <c r="C595" t="s">
        <v>569</v>
      </c>
      <c r="D595" s="69" t="s">
        <v>570</v>
      </c>
      <c r="E595">
        <v>2021</v>
      </c>
    </row>
    <row r="596" spans="1:5">
      <c r="A596" t="s">
        <v>138</v>
      </c>
      <c r="B596" t="s">
        <v>656</v>
      </c>
      <c r="C596" t="s">
        <v>569</v>
      </c>
      <c r="D596" s="69" t="s">
        <v>570</v>
      </c>
      <c r="E596">
        <v>2021</v>
      </c>
    </row>
    <row r="597" spans="1:5">
      <c r="A597" t="s">
        <v>139</v>
      </c>
      <c r="B597" t="s">
        <v>657</v>
      </c>
      <c r="C597" t="s">
        <v>569</v>
      </c>
      <c r="D597" s="69">
        <v>6.0443407234000004</v>
      </c>
      <c r="E597">
        <v>2021</v>
      </c>
    </row>
    <row r="598" spans="1:5">
      <c r="A598" t="s">
        <v>140</v>
      </c>
      <c r="B598" t="s">
        <v>658</v>
      </c>
      <c r="C598" t="s">
        <v>569</v>
      </c>
      <c r="D598" s="69">
        <v>1.1917659805</v>
      </c>
      <c r="E598">
        <v>2021</v>
      </c>
    </row>
    <row r="599" spans="1:5">
      <c r="A599" t="s">
        <v>141</v>
      </c>
      <c r="B599" t="s">
        <v>659</v>
      </c>
      <c r="C599" t="s">
        <v>14</v>
      </c>
      <c r="D599" s="69">
        <v>12.965964343</v>
      </c>
      <c r="E599">
        <v>2021</v>
      </c>
    </row>
    <row r="600" spans="1:5">
      <c r="A600" t="s">
        <v>142</v>
      </c>
      <c r="B600" t="s">
        <v>660</v>
      </c>
      <c r="C600" t="s">
        <v>584</v>
      </c>
      <c r="D600" s="69" t="s">
        <v>570</v>
      </c>
      <c r="E600">
        <v>2021</v>
      </c>
    </row>
    <row r="601" spans="1:5">
      <c r="A601" t="s">
        <v>143</v>
      </c>
      <c r="B601" t="s">
        <v>661</v>
      </c>
      <c r="C601" t="s">
        <v>569</v>
      </c>
      <c r="D601" s="69">
        <v>9.4435032678000006</v>
      </c>
      <c r="E601">
        <v>2021</v>
      </c>
    </row>
    <row r="602" spans="1:5">
      <c r="A602" t="s">
        <v>144</v>
      </c>
      <c r="B602" t="s">
        <v>662</v>
      </c>
      <c r="C602" t="s">
        <v>569</v>
      </c>
      <c r="D602" s="69" t="s">
        <v>570</v>
      </c>
      <c r="E602">
        <v>2021</v>
      </c>
    </row>
    <row r="603" spans="1:5">
      <c r="A603" t="s">
        <v>145</v>
      </c>
      <c r="B603" t="s">
        <v>660</v>
      </c>
      <c r="C603" t="s">
        <v>569</v>
      </c>
      <c r="D603" s="69" t="s">
        <v>570</v>
      </c>
      <c r="E603">
        <v>2021</v>
      </c>
    </row>
    <row r="604" spans="1:5">
      <c r="A604" t="s">
        <v>146</v>
      </c>
      <c r="B604" t="s">
        <v>663</v>
      </c>
      <c r="C604" t="s">
        <v>569</v>
      </c>
      <c r="D604" s="69">
        <v>4.5665326999999998</v>
      </c>
      <c r="E604">
        <v>2021</v>
      </c>
    </row>
    <row r="605" spans="1:5">
      <c r="A605" t="s">
        <v>147</v>
      </c>
      <c r="B605" t="s">
        <v>664</v>
      </c>
      <c r="C605" t="s">
        <v>13</v>
      </c>
      <c r="D605" s="69">
        <v>4.2786211320999996</v>
      </c>
      <c r="E605">
        <v>2021</v>
      </c>
    </row>
    <row r="606" spans="1:5">
      <c r="A606" t="s">
        <v>148</v>
      </c>
      <c r="B606" t="s">
        <v>665</v>
      </c>
      <c r="C606" t="s">
        <v>569</v>
      </c>
      <c r="D606" s="69" t="s">
        <v>570</v>
      </c>
      <c r="E606">
        <v>2021</v>
      </c>
    </row>
    <row r="607" spans="1:5">
      <c r="A607" t="s">
        <v>149</v>
      </c>
      <c r="B607" t="s">
        <v>666</v>
      </c>
      <c r="C607" t="s">
        <v>569</v>
      </c>
      <c r="D607" s="69" t="s">
        <v>570</v>
      </c>
      <c r="E607">
        <v>2021</v>
      </c>
    </row>
    <row r="608" spans="1:5">
      <c r="A608" t="s">
        <v>150</v>
      </c>
      <c r="B608" t="s">
        <v>667</v>
      </c>
      <c r="C608" t="s">
        <v>584</v>
      </c>
      <c r="D608" s="69" t="s">
        <v>570</v>
      </c>
      <c r="E608">
        <v>2021</v>
      </c>
    </row>
    <row r="609" spans="1:5">
      <c r="A609" t="s">
        <v>151</v>
      </c>
      <c r="B609" t="s">
        <v>667</v>
      </c>
      <c r="C609" t="s">
        <v>569</v>
      </c>
      <c r="D609" s="69" t="s">
        <v>570</v>
      </c>
      <c r="E609">
        <v>2021</v>
      </c>
    </row>
    <row r="610" spans="1:5">
      <c r="A610" t="s">
        <v>152</v>
      </c>
      <c r="B610" t="s">
        <v>668</v>
      </c>
      <c r="C610" t="s">
        <v>569</v>
      </c>
      <c r="D610" s="69" t="s">
        <v>570</v>
      </c>
      <c r="E610">
        <v>2021</v>
      </c>
    </row>
    <row r="611" spans="1:5">
      <c r="A611" t="s">
        <v>153</v>
      </c>
      <c r="B611" t="s">
        <v>669</v>
      </c>
      <c r="C611" t="s">
        <v>569</v>
      </c>
      <c r="D611" s="69">
        <v>15.018221883000001</v>
      </c>
      <c r="E611">
        <v>2021</v>
      </c>
    </row>
    <row r="612" spans="1:5">
      <c r="A612" t="s">
        <v>154</v>
      </c>
      <c r="B612" t="s">
        <v>670</v>
      </c>
      <c r="C612" t="s">
        <v>569</v>
      </c>
      <c r="D612" s="69" t="s">
        <v>570</v>
      </c>
      <c r="E612">
        <v>2021</v>
      </c>
    </row>
    <row r="613" spans="1:5">
      <c r="A613" t="s">
        <v>155</v>
      </c>
      <c r="B613" t="s">
        <v>671</v>
      </c>
      <c r="C613" t="s">
        <v>569</v>
      </c>
      <c r="D613" s="69" t="s">
        <v>570</v>
      </c>
      <c r="E613">
        <v>2021</v>
      </c>
    </row>
    <row r="614" spans="1:5">
      <c r="A614" t="s">
        <v>156</v>
      </c>
      <c r="B614" t="s">
        <v>672</v>
      </c>
      <c r="C614" t="s">
        <v>569</v>
      </c>
      <c r="D614" s="69">
        <v>3.5606060606000001</v>
      </c>
      <c r="E614">
        <v>2021</v>
      </c>
    </row>
    <row r="615" spans="1:5">
      <c r="A615" t="s">
        <v>157</v>
      </c>
      <c r="B615" t="s">
        <v>673</v>
      </c>
      <c r="C615" t="s">
        <v>569</v>
      </c>
      <c r="D615" s="69" t="s">
        <v>570</v>
      </c>
      <c r="E615">
        <v>2021</v>
      </c>
    </row>
    <row r="616" spans="1:5">
      <c r="A616" t="s">
        <v>158</v>
      </c>
      <c r="B616" t="s">
        <v>674</v>
      </c>
      <c r="C616" t="s">
        <v>569</v>
      </c>
      <c r="D616" s="69" t="s">
        <v>570</v>
      </c>
      <c r="E616">
        <v>2021</v>
      </c>
    </row>
    <row r="617" spans="1:5">
      <c r="A617" t="s">
        <v>159</v>
      </c>
      <c r="B617" t="s">
        <v>675</v>
      </c>
      <c r="C617" t="s">
        <v>569</v>
      </c>
      <c r="D617" s="69" t="s">
        <v>570</v>
      </c>
      <c r="E617">
        <v>2021</v>
      </c>
    </row>
    <row r="618" spans="1:5">
      <c r="A618" t="s">
        <v>160</v>
      </c>
      <c r="B618" t="s">
        <v>676</v>
      </c>
      <c r="C618" t="s">
        <v>569</v>
      </c>
      <c r="D618" s="69">
        <v>6.5506721573000002</v>
      </c>
      <c r="E618">
        <v>2021</v>
      </c>
    </row>
    <row r="619" spans="1:5">
      <c r="A619" t="s">
        <v>32</v>
      </c>
      <c r="B619" t="s">
        <v>677</v>
      </c>
      <c r="C619" t="s">
        <v>18</v>
      </c>
      <c r="D619" s="69">
        <v>5.4935351597000004</v>
      </c>
      <c r="E619">
        <v>2021</v>
      </c>
    </row>
    <row r="620" spans="1:5">
      <c r="A620" t="s">
        <v>38</v>
      </c>
      <c r="B620" t="s">
        <v>678</v>
      </c>
      <c r="C620" t="s">
        <v>18</v>
      </c>
      <c r="D620" s="69" t="s">
        <v>570</v>
      </c>
      <c r="E620">
        <v>2021</v>
      </c>
    </row>
    <row r="621" spans="1:5">
      <c r="A621" t="s">
        <v>161</v>
      </c>
      <c r="B621" t="s">
        <v>679</v>
      </c>
      <c r="C621" t="s">
        <v>569</v>
      </c>
      <c r="D621" s="69" t="s">
        <v>570</v>
      </c>
      <c r="E621">
        <v>2021</v>
      </c>
    </row>
    <row r="622" spans="1:5">
      <c r="A622" t="s">
        <v>162</v>
      </c>
      <c r="B622" t="s">
        <v>680</v>
      </c>
      <c r="C622" t="s">
        <v>569</v>
      </c>
      <c r="D622" s="69" t="s">
        <v>570</v>
      </c>
      <c r="E622">
        <v>2021</v>
      </c>
    </row>
    <row r="623" spans="1:5">
      <c r="A623" t="s">
        <v>163</v>
      </c>
      <c r="B623" t="s">
        <v>681</v>
      </c>
      <c r="C623" t="s">
        <v>569</v>
      </c>
      <c r="D623" s="69" t="s">
        <v>570</v>
      </c>
      <c r="E623">
        <v>2021</v>
      </c>
    </row>
    <row r="624" spans="1:5">
      <c r="A624" t="s">
        <v>164</v>
      </c>
      <c r="B624" t="s">
        <v>682</v>
      </c>
      <c r="C624" t="s">
        <v>618</v>
      </c>
      <c r="D624" s="69" t="s">
        <v>570</v>
      </c>
      <c r="E624">
        <v>2021</v>
      </c>
    </row>
    <row r="625" spans="1:5">
      <c r="A625" t="s">
        <v>165</v>
      </c>
      <c r="B625" t="s">
        <v>683</v>
      </c>
      <c r="C625" t="s">
        <v>569</v>
      </c>
      <c r="D625" s="69" t="s">
        <v>570</v>
      </c>
      <c r="E625">
        <v>2021</v>
      </c>
    </row>
    <row r="626" spans="1:5">
      <c r="A626" t="s">
        <v>166</v>
      </c>
      <c r="B626" t="s">
        <v>684</v>
      </c>
      <c r="C626" t="s">
        <v>569</v>
      </c>
      <c r="D626" s="69" t="s">
        <v>570</v>
      </c>
      <c r="E626">
        <v>2021</v>
      </c>
    </row>
    <row r="627" spans="1:5">
      <c r="A627" t="s">
        <v>167</v>
      </c>
      <c r="B627" t="s">
        <v>685</v>
      </c>
      <c r="C627" t="s">
        <v>569</v>
      </c>
      <c r="D627" s="69" t="s">
        <v>570</v>
      </c>
      <c r="E627">
        <v>2021</v>
      </c>
    </row>
    <row r="628" spans="1:5">
      <c r="A628" t="s">
        <v>168</v>
      </c>
      <c r="B628" t="s">
        <v>686</v>
      </c>
      <c r="C628" t="s">
        <v>569</v>
      </c>
      <c r="D628" s="69">
        <v>8.7223699899000007</v>
      </c>
      <c r="E628">
        <v>2021</v>
      </c>
    </row>
    <row r="629" spans="1:5">
      <c r="A629" t="s">
        <v>169</v>
      </c>
      <c r="B629" t="s">
        <v>687</v>
      </c>
      <c r="C629" t="s">
        <v>569</v>
      </c>
      <c r="D629" s="69" t="s">
        <v>570</v>
      </c>
      <c r="E629">
        <v>2021</v>
      </c>
    </row>
    <row r="630" spans="1:5">
      <c r="A630" t="s">
        <v>170</v>
      </c>
      <c r="B630" t="s">
        <v>688</v>
      </c>
      <c r="C630" t="s">
        <v>569</v>
      </c>
      <c r="D630" s="69">
        <v>7.2579909385999999</v>
      </c>
      <c r="E630">
        <v>2021</v>
      </c>
    </row>
    <row r="631" spans="1:5">
      <c r="A631" t="s">
        <v>171</v>
      </c>
      <c r="B631" t="s">
        <v>689</v>
      </c>
      <c r="C631" t="s">
        <v>569</v>
      </c>
      <c r="D631" s="69">
        <v>0</v>
      </c>
      <c r="E631">
        <v>2021</v>
      </c>
    </row>
    <row r="632" spans="1:5">
      <c r="A632" t="s">
        <v>172</v>
      </c>
      <c r="B632" t="s">
        <v>690</v>
      </c>
      <c r="C632" t="s">
        <v>569</v>
      </c>
      <c r="D632" s="69">
        <v>7.8218780252000002</v>
      </c>
      <c r="E632">
        <v>2021</v>
      </c>
    </row>
    <row r="633" spans="1:5">
      <c r="A633" t="s">
        <v>173</v>
      </c>
      <c r="B633" t="s">
        <v>691</v>
      </c>
      <c r="C633" t="s">
        <v>584</v>
      </c>
      <c r="D633" s="69">
        <v>6.7432567945999997</v>
      </c>
      <c r="E633">
        <v>2021</v>
      </c>
    </row>
    <row r="634" spans="1:5">
      <c r="A634" t="s">
        <v>174</v>
      </c>
      <c r="B634" t="s">
        <v>692</v>
      </c>
      <c r="C634" t="s">
        <v>569</v>
      </c>
      <c r="D634" s="69">
        <v>4.6960486322000001</v>
      </c>
      <c r="E634">
        <v>2021</v>
      </c>
    </row>
    <row r="635" spans="1:5">
      <c r="A635" t="s">
        <v>175</v>
      </c>
      <c r="B635" t="s">
        <v>693</v>
      </c>
      <c r="C635" t="s">
        <v>569</v>
      </c>
      <c r="D635" s="69">
        <v>7.1807715311000004</v>
      </c>
      <c r="E635">
        <v>2021</v>
      </c>
    </row>
    <row r="636" spans="1:5">
      <c r="A636" t="s">
        <v>176</v>
      </c>
      <c r="B636" t="s">
        <v>694</v>
      </c>
      <c r="C636" t="s">
        <v>569</v>
      </c>
      <c r="D636" s="69">
        <v>7.4047462467000003</v>
      </c>
      <c r="E636">
        <v>2021</v>
      </c>
    </row>
    <row r="637" spans="1:5">
      <c r="A637" t="s">
        <v>177</v>
      </c>
      <c r="B637" t="s">
        <v>695</v>
      </c>
      <c r="C637" t="s">
        <v>569</v>
      </c>
      <c r="D637" s="69" t="s">
        <v>570</v>
      </c>
      <c r="E637">
        <v>2021</v>
      </c>
    </row>
    <row r="638" spans="1:5">
      <c r="A638" t="s">
        <v>178</v>
      </c>
      <c r="B638" t="s">
        <v>696</v>
      </c>
      <c r="C638" t="s">
        <v>569</v>
      </c>
      <c r="D638" s="69" t="s">
        <v>570</v>
      </c>
      <c r="E638">
        <v>2021</v>
      </c>
    </row>
    <row r="639" spans="1:5">
      <c r="A639" t="s">
        <v>41</v>
      </c>
      <c r="B639" t="s">
        <v>697</v>
      </c>
      <c r="C639" t="s">
        <v>18</v>
      </c>
      <c r="D639" s="69" t="s">
        <v>570</v>
      </c>
      <c r="E639">
        <v>2021</v>
      </c>
    </row>
    <row r="640" spans="1:5">
      <c r="A640" t="s">
        <v>179</v>
      </c>
      <c r="B640" t="s">
        <v>698</v>
      </c>
      <c r="C640" t="s">
        <v>584</v>
      </c>
      <c r="D640" s="69">
        <v>0</v>
      </c>
      <c r="E640">
        <v>2021</v>
      </c>
    </row>
    <row r="641" spans="1:5">
      <c r="A641" t="s">
        <v>180</v>
      </c>
      <c r="B641" t="s">
        <v>699</v>
      </c>
      <c r="C641" t="s">
        <v>569</v>
      </c>
      <c r="D641" s="69" t="s">
        <v>570</v>
      </c>
      <c r="E641">
        <v>2021</v>
      </c>
    </row>
    <row r="642" spans="1:5">
      <c r="A642" t="s">
        <v>39</v>
      </c>
      <c r="B642" t="s">
        <v>699</v>
      </c>
      <c r="C642" t="s">
        <v>18</v>
      </c>
      <c r="D642" s="69" t="s">
        <v>570</v>
      </c>
      <c r="E642">
        <v>2021</v>
      </c>
    </row>
    <row r="643" spans="1:5">
      <c r="A643" t="s">
        <v>40</v>
      </c>
      <c r="B643" t="s">
        <v>700</v>
      </c>
      <c r="C643" t="s">
        <v>18</v>
      </c>
      <c r="D643" s="69" t="s">
        <v>570</v>
      </c>
      <c r="E643">
        <v>2021</v>
      </c>
    </row>
    <row r="644" spans="1:5">
      <c r="A644" t="s">
        <v>181</v>
      </c>
      <c r="B644" t="s">
        <v>701</v>
      </c>
      <c r="C644" t="s">
        <v>569</v>
      </c>
      <c r="D644" s="69">
        <v>4.0833333332999997</v>
      </c>
      <c r="E644">
        <v>2021</v>
      </c>
    </row>
    <row r="645" spans="1:5">
      <c r="A645" t="s">
        <v>182</v>
      </c>
      <c r="B645" t="s">
        <v>702</v>
      </c>
      <c r="C645" t="s">
        <v>569</v>
      </c>
      <c r="D645" s="69" t="s">
        <v>570</v>
      </c>
      <c r="E645">
        <v>2021</v>
      </c>
    </row>
    <row r="646" spans="1:5">
      <c r="A646" t="s">
        <v>183</v>
      </c>
      <c r="B646" t="s">
        <v>703</v>
      </c>
      <c r="C646" t="s">
        <v>569</v>
      </c>
      <c r="D646" s="69">
        <v>5.1446703799</v>
      </c>
      <c r="E646">
        <v>2021</v>
      </c>
    </row>
    <row r="647" spans="1:5">
      <c r="A647" t="s">
        <v>184</v>
      </c>
      <c r="B647" t="s">
        <v>704</v>
      </c>
      <c r="C647" t="s">
        <v>569</v>
      </c>
      <c r="D647" s="69">
        <v>0.94726424431</v>
      </c>
      <c r="E647">
        <v>2021</v>
      </c>
    </row>
    <row r="648" spans="1:5">
      <c r="A648" t="s">
        <v>185</v>
      </c>
      <c r="B648" t="s">
        <v>705</v>
      </c>
      <c r="C648" t="s">
        <v>584</v>
      </c>
      <c r="D648" s="69">
        <v>4.7251775752</v>
      </c>
      <c r="E648">
        <v>2021</v>
      </c>
    </row>
    <row r="649" spans="1:5">
      <c r="A649" t="s">
        <v>186</v>
      </c>
      <c r="B649" t="s">
        <v>706</v>
      </c>
      <c r="C649" t="s">
        <v>569</v>
      </c>
      <c r="D649" s="69" t="s">
        <v>570</v>
      </c>
      <c r="E649">
        <v>2021</v>
      </c>
    </row>
    <row r="650" spans="1:5">
      <c r="A650" t="s">
        <v>187</v>
      </c>
      <c r="B650" t="s">
        <v>706</v>
      </c>
      <c r="C650" t="s">
        <v>569</v>
      </c>
      <c r="D650" s="69" t="s">
        <v>570</v>
      </c>
      <c r="E650">
        <v>2021</v>
      </c>
    </row>
    <row r="651" spans="1:5">
      <c r="A651" t="s">
        <v>188</v>
      </c>
      <c r="B651" t="s">
        <v>707</v>
      </c>
      <c r="C651" t="s">
        <v>584</v>
      </c>
      <c r="D651" s="69" t="s">
        <v>570</v>
      </c>
      <c r="E651">
        <v>2021</v>
      </c>
    </row>
    <row r="652" spans="1:5">
      <c r="A652" t="s">
        <v>189</v>
      </c>
      <c r="B652" t="s">
        <v>707</v>
      </c>
      <c r="C652" t="s">
        <v>569</v>
      </c>
      <c r="D652" s="69" t="s">
        <v>570</v>
      </c>
      <c r="E652">
        <v>2021</v>
      </c>
    </row>
    <row r="653" spans="1:5">
      <c r="A653" t="s">
        <v>190</v>
      </c>
      <c r="B653" t="s">
        <v>708</v>
      </c>
      <c r="C653" t="s">
        <v>569</v>
      </c>
      <c r="D653" s="69">
        <v>3.7946448732000002</v>
      </c>
      <c r="E653">
        <v>2021</v>
      </c>
    </row>
    <row r="654" spans="1:5">
      <c r="A654" t="s">
        <v>191</v>
      </c>
      <c r="B654" t="s">
        <v>709</v>
      </c>
      <c r="C654" t="s">
        <v>569</v>
      </c>
      <c r="D654" s="69" t="s">
        <v>570</v>
      </c>
      <c r="E654">
        <v>2021</v>
      </c>
    </row>
    <row r="655" spans="1:5">
      <c r="A655" t="s">
        <v>192</v>
      </c>
      <c r="B655" t="s">
        <v>710</v>
      </c>
      <c r="C655" t="s">
        <v>569</v>
      </c>
      <c r="D655" s="69" t="s">
        <v>570</v>
      </c>
      <c r="E655">
        <v>2021</v>
      </c>
    </row>
    <row r="656" spans="1:5">
      <c r="A656" t="s">
        <v>193</v>
      </c>
      <c r="B656" t="s">
        <v>710</v>
      </c>
      <c r="C656" t="s">
        <v>569</v>
      </c>
      <c r="D656" s="69" t="s">
        <v>570</v>
      </c>
      <c r="E656">
        <v>2021</v>
      </c>
    </row>
    <row r="657" spans="1:5">
      <c r="A657" t="s">
        <v>194</v>
      </c>
      <c r="B657" t="s">
        <v>711</v>
      </c>
      <c r="C657" t="s">
        <v>569</v>
      </c>
      <c r="D657" s="69" t="s">
        <v>570</v>
      </c>
      <c r="E657">
        <v>2021</v>
      </c>
    </row>
    <row r="658" spans="1:5">
      <c r="A658" t="s">
        <v>195</v>
      </c>
      <c r="B658" t="s">
        <v>712</v>
      </c>
      <c r="C658" t="s">
        <v>569</v>
      </c>
      <c r="D658" s="69">
        <v>8.9835430784000003</v>
      </c>
      <c r="E658">
        <v>2021</v>
      </c>
    </row>
    <row r="659" spans="1:5">
      <c r="A659" t="s">
        <v>196</v>
      </c>
      <c r="B659" t="s">
        <v>713</v>
      </c>
      <c r="C659" t="s">
        <v>569</v>
      </c>
      <c r="D659" s="69" t="s">
        <v>570</v>
      </c>
      <c r="E659">
        <v>2021</v>
      </c>
    </row>
    <row r="660" spans="1:5">
      <c r="A660" t="s">
        <v>197</v>
      </c>
      <c r="B660" t="s">
        <v>714</v>
      </c>
      <c r="C660" t="s">
        <v>569</v>
      </c>
      <c r="D660" s="69" t="s">
        <v>570</v>
      </c>
      <c r="E660">
        <v>2021</v>
      </c>
    </row>
    <row r="661" spans="1:5">
      <c r="A661" t="s">
        <v>198</v>
      </c>
      <c r="B661" t="s">
        <v>715</v>
      </c>
      <c r="C661" t="s">
        <v>584</v>
      </c>
      <c r="D661" s="69" t="s">
        <v>570</v>
      </c>
      <c r="E661">
        <v>2021</v>
      </c>
    </row>
    <row r="662" spans="1:5">
      <c r="A662" t="s">
        <v>199</v>
      </c>
      <c r="B662" t="s">
        <v>716</v>
      </c>
      <c r="C662" t="s">
        <v>13</v>
      </c>
      <c r="D662" s="69">
        <v>6.5785714286000001</v>
      </c>
      <c r="E662">
        <v>2021</v>
      </c>
    </row>
    <row r="663" spans="1:5">
      <c r="A663" t="s">
        <v>200</v>
      </c>
      <c r="B663" t="s">
        <v>716</v>
      </c>
      <c r="C663" t="s">
        <v>569</v>
      </c>
      <c r="D663" s="69" t="s">
        <v>570</v>
      </c>
      <c r="E663">
        <v>2021</v>
      </c>
    </row>
    <row r="664" spans="1:5">
      <c r="A664" t="s">
        <v>201</v>
      </c>
      <c r="B664" t="s">
        <v>717</v>
      </c>
      <c r="C664" t="s">
        <v>13</v>
      </c>
      <c r="D664" s="69" t="s">
        <v>570</v>
      </c>
      <c r="E664">
        <v>2021</v>
      </c>
    </row>
    <row r="665" spans="1:5">
      <c r="A665" t="s">
        <v>202</v>
      </c>
      <c r="B665" t="s">
        <v>718</v>
      </c>
      <c r="C665" t="s">
        <v>13</v>
      </c>
      <c r="D665" s="69" t="s">
        <v>570</v>
      </c>
      <c r="E665">
        <v>2021</v>
      </c>
    </row>
    <row r="666" spans="1:5">
      <c r="A666" t="s">
        <v>203</v>
      </c>
      <c r="B666" t="s">
        <v>719</v>
      </c>
      <c r="C666" t="s">
        <v>13</v>
      </c>
      <c r="D666" s="69" t="s">
        <v>570</v>
      </c>
      <c r="E666">
        <v>2021</v>
      </c>
    </row>
    <row r="667" spans="1:5">
      <c r="A667" t="s">
        <v>204</v>
      </c>
      <c r="B667" t="s">
        <v>720</v>
      </c>
      <c r="C667" t="s">
        <v>10</v>
      </c>
      <c r="D667" s="69">
        <v>0</v>
      </c>
      <c r="E667">
        <v>2021</v>
      </c>
    </row>
    <row r="668" spans="1:5">
      <c r="A668" t="s">
        <v>205</v>
      </c>
      <c r="B668" t="s">
        <v>720</v>
      </c>
      <c r="C668" t="s">
        <v>10</v>
      </c>
      <c r="D668" s="69" t="s">
        <v>570</v>
      </c>
      <c r="E668">
        <v>2021</v>
      </c>
    </row>
    <row r="669" spans="1:5">
      <c r="A669" t="s">
        <v>26</v>
      </c>
      <c r="B669" t="s">
        <v>721</v>
      </c>
      <c r="C669" t="s">
        <v>18</v>
      </c>
      <c r="D669" s="69">
        <v>7.2736290406000004</v>
      </c>
      <c r="E669">
        <v>2021</v>
      </c>
    </row>
    <row r="670" spans="1:5">
      <c r="A670" t="s">
        <v>206</v>
      </c>
      <c r="B670" t="s">
        <v>722</v>
      </c>
      <c r="C670" t="s">
        <v>10</v>
      </c>
      <c r="D670" s="69" t="s">
        <v>570</v>
      </c>
      <c r="E670">
        <v>2021</v>
      </c>
    </row>
    <row r="671" spans="1:5">
      <c r="A671" t="s">
        <v>33</v>
      </c>
      <c r="B671" t="s">
        <v>723</v>
      </c>
      <c r="C671" t="s">
        <v>18</v>
      </c>
      <c r="D671" s="69" t="s">
        <v>570</v>
      </c>
      <c r="E671">
        <v>2021</v>
      </c>
    </row>
    <row r="672" spans="1:5">
      <c r="A672" t="s">
        <v>207</v>
      </c>
      <c r="B672" t="s">
        <v>724</v>
      </c>
      <c r="C672" t="s">
        <v>569</v>
      </c>
      <c r="D672" s="69">
        <v>15.587230140000001</v>
      </c>
      <c r="E672">
        <v>2021</v>
      </c>
    </row>
    <row r="673" spans="1:5">
      <c r="A673" t="s">
        <v>208</v>
      </c>
      <c r="B673" t="s">
        <v>725</v>
      </c>
      <c r="C673" t="s">
        <v>584</v>
      </c>
      <c r="D673" s="69" t="s">
        <v>570</v>
      </c>
      <c r="E673">
        <v>2021</v>
      </c>
    </row>
    <row r="674" spans="1:5">
      <c r="A674" t="s">
        <v>209</v>
      </c>
      <c r="B674" t="s">
        <v>726</v>
      </c>
      <c r="C674" t="s">
        <v>584</v>
      </c>
      <c r="D674" s="69" t="s">
        <v>570</v>
      </c>
      <c r="E674">
        <v>2021</v>
      </c>
    </row>
    <row r="675" spans="1:5">
      <c r="A675" t="s">
        <v>210</v>
      </c>
      <c r="B675" t="s">
        <v>727</v>
      </c>
      <c r="C675" t="s">
        <v>728</v>
      </c>
      <c r="D675" s="69">
        <v>7.6139716140000004</v>
      </c>
      <c r="E675">
        <v>2021</v>
      </c>
    </row>
    <row r="676" spans="1:5">
      <c r="A676" t="s">
        <v>211</v>
      </c>
      <c r="B676" t="s">
        <v>729</v>
      </c>
      <c r="C676" t="s">
        <v>584</v>
      </c>
      <c r="D676" s="69">
        <v>0</v>
      </c>
      <c r="E676">
        <v>2021</v>
      </c>
    </row>
    <row r="677" spans="1:5">
      <c r="A677" t="s">
        <v>212</v>
      </c>
      <c r="B677" t="s">
        <v>729</v>
      </c>
      <c r="C677" t="s">
        <v>584</v>
      </c>
      <c r="D677" s="69" t="s">
        <v>570</v>
      </c>
      <c r="E677">
        <v>2021</v>
      </c>
    </row>
    <row r="678" spans="1:5">
      <c r="A678" t="s">
        <v>213</v>
      </c>
      <c r="B678" t="s">
        <v>730</v>
      </c>
      <c r="C678" t="s">
        <v>569</v>
      </c>
      <c r="D678" s="69">
        <v>14.991516796000001</v>
      </c>
      <c r="E678">
        <v>2021</v>
      </c>
    </row>
    <row r="679" spans="1:5">
      <c r="A679" t="s">
        <v>214</v>
      </c>
      <c r="B679" t="s">
        <v>731</v>
      </c>
      <c r="C679" t="s">
        <v>13</v>
      </c>
      <c r="D679" s="69" t="s">
        <v>570</v>
      </c>
      <c r="E679">
        <v>2021</v>
      </c>
    </row>
    <row r="680" spans="1:5">
      <c r="A680" t="s">
        <v>37</v>
      </c>
      <c r="B680" t="s">
        <v>732</v>
      </c>
      <c r="C680" t="s">
        <v>18</v>
      </c>
      <c r="D680" s="69" t="s">
        <v>570</v>
      </c>
      <c r="E680">
        <v>2021</v>
      </c>
    </row>
    <row r="681" spans="1:5">
      <c r="A681" t="s">
        <v>215</v>
      </c>
      <c r="B681" t="s">
        <v>733</v>
      </c>
      <c r="C681" t="s">
        <v>569</v>
      </c>
      <c r="D681" s="69">
        <v>6.9160671462999996</v>
      </c>
      <c r="E681">
        <v>2021</v>
      </c>
    </row>
    <row r="682" spans="1:5">
      <c r="A682" t="s">
        <v>216</v>
      </c>
      <c r="B682" t="s">
        <v>733</v>
      </c>
      <c r="C682" t="s">
        <v>569</v>
      </c>
      <c r="D682" s="69" t="s">
        <v>570</v>
      </c>
      <c r="E682">
        <v>2021</v>
      </c>
    </row>
    <row r="683" spans="1:5">
      <c r="A683" t="s">
        <v>217</v>
      </c>
      <c r="B683" t="s">
        <v>734</v>
      </c>
      <c r="C683" t="s">
        <v>13</v>
      </c>
      <c r="D683" s="69" t="s">
        <v>570</v>
      </c>
      <c r="E683">
        <v>2021</v>
      </c>
    </row>
    <row r="684" spans="1:5">
      <c r="A684" t="s">
        <v>218</v>
      </c>
      <c r="B684" t="s">
        <v>734</v>
      </c>
      <c r="C684" t="s">
        <v>13</v>
      </c>
      <c r="D684" s="69" t="s">
        <v>570</v>
      </c>
      <c r="E684">
        <v>2021</v>
      </c>
    </row>
    <row r="685" spans="1:5">
      <c r="A685" t="s">
        <v>219</v>
      </c>
      <c r="B685" t="s">
        <v>735</v>
      </c>
      <c r="C685" t="s">
        <v>10</v>
      </c>
      <c r="D685" s="69">
        <v>3.7638650392000002</v>
      </c>
      <c r="E685">
        <v>2021</v>
      </c>
    </row>
    <row r="686" spans="1:5">
      <c r="A686" t="s">
        <v>220</v>
      </c>
      <c r="B686" t="s">
        <v>735</v>
      </c>
      <c r="C686" t="s">
        <v>10</v>
      </c>
      <c r="D686" s="69" t="s">
        <v>570</v>
      </c>
      <c r="E686">
        <v>2021</v>
      </c>
    </row>
    <row r="687" spans="1:5">
      <c r="A687" t="s">
        <v>221</v>
      </c>
      <c r="B687" t="s">
        <v>736</v>
      </c>
      <c r="C687" t="s">
        <v>569</v>
      </c>
      <c r="D687" s="69">
        <v>9.7655090531000006</v>
      </c>
      <c r="E687">
        <v>2021</v>
      </c>
    </row>
    <row r="688" spans="1:5">
      <c r="A688" t="s">
        <v>222</v>
      </c>
      <c r="B688" t="s">
        <v>737</v>
      </c>
      <c r="C688" t="s">
        <v>569</v>
      </c>
      <c r="D688" s="69">
        <v>7.1581196581000004</v>
      </c>
      <c r="E688">
        <v>2021</v>
      </c>
    </row>
    <row r="689" spans="1:5">
      <c r="A689" t="s">
        <v>223</v>
      </c>
      <c r="B689" t="s">
        <v>738</v>
      </c>
      <c r="C689" t="s">
        <v>569</v>
      </c>
      <c r="D689" s="69" t="s">
        <v>570</v>
      </c>
      <c r="E689">
        <v>2021</v>
      </c>
    </row>
    <row r="690" spans="1:5">
      <c r="A690" t="s">
        <v>224</v>
      </c>
      <c r="B690" t="s">
        <v>739</v>
      </c>
      <c r="C690" t="s">
        <v>13</v>
      </c>
      <c r="D690" s="69">
        <v>8.1011380838000004</v>
      </c>
      <c r="E690">
        <v>2021</v>
      </c>
    </row>
    <row r="691" spans="1:5">
      <c r="A691" t="s">
        <v>24</v>
      </c>
      <c r="B691" t="s">
        <v>740</v>
      </c>
      <c r="C691" t="s">
        <v>18</v>
      </c>
      <c r="D691" s="69">
        <v>6.3186077644000003</v>
      </c>
      <c r="E691">
        <v>2021</v>
      </c>
    </row>
    <row r="692" spans="1:5">
      <c r="A692" t="s">
        <v>29</v>
      </c>
      <c r="B692" t="s">
        <v>741</v>
      </c>
      <c r="C692" t="s">
        <v>18</v>
      </c>
      <c r="D692" s="69">
        <v>5.8770749215000002</v>
      </c>
      <c r="E692">
        <v>2021</v>
      </c>
    </row>
    <row r="693" spans="1:5">
      <c r="A693" t="s">
        <v>225</v>
      </c>
      <c r="B693" t="s">
        <v>742</v>
      </c>
      <c r="C693" t="s">
        <v>577</v>
      </c>
      <c r="D693" s="69">
        <v>6.7179846045999998</v>
      </c>
      <c r="E693">
        <v>2021</v>
      </c>
    </row>
    <row r="694" spans="1:5">
      <c r="A694" t="s">
        <v>226</v>
      </c>
      <c r="B694" t="s">
        <v>743</v>
      </c>
      <c r="C694" t="s">
        <v>577</v>
      </c>
      <c r="D694" s="69" t="s">
        <v>570</v>
      </c>
      <c r="E694">
        <v>2021</v>
      </c>
    </row>
    <row r="695" spans="1:5">
      <c r="A695" t="s">
        <v>227</v>
      </c>
      <c r="B695" t="s">
        <v>744</v>
      </c>
      <c r="C695" t="s">
        <v>13</v>
      </c>
      <c r="D695" s="69">
        <v>6.4402515723000002</v>
      </c>
      <c r="E695">
        <v>2021</v>
      </c>
    </row>
    <row r="696" spans="1:5">
      <c r="A696" t="s">
        <v>36</v>
      </c>
      <c r="B696" t="s">
        <v>745</v>
      </c>
      <c r="C696" t="s">
        <v>18</v>
      </c>
      <c r="D696" s="69">
        <v>5.8156522520999996</v>
      </c>
      <c r="E696">
        <v>2021</v>
      </c>
    </row>
    <row r="697" spans="1:5">
      <c r="A697" t="s">
        <v>228</v>
      </c>
      <c r="B697" t="s">
        <v>746</v>
      </c>
      <c r="C697" t="s">
        <v>577</v>
      </c>
      <c r="D697" s="69">
        <v>6.6539587669999998</v>
      </c>
      <c r="E697">
        <v>2021</v>
      </c>
    </row>
    <row r="698" spans="1:5">
      <c r="A698" t="s">
        <v>229</v>
      </c>
      <c r="B698" t="s">
        <v>747</v>
      </c>
      <c r="C698" t="s">
        <v>10</v>
      </c>
      <c r="D698" s="69">
        <v>3.5307388607000001</v>
      </c>
      <c r="E698">
        <v>2021</v>
      </c>
    </row>
    <row r="699" spans="1:5">
      <c r="A699" t="s">
        <v>230</v>
      </c>
      <c r="B699" t="s">
        <v>748</v>
      </c>
      <c r="C699" t="s">
        <v>577</v>
      </c>
      <c r="D699" s="69">
        <v>0</v>
      </c>
      <c r="E699">
        <v>2021</v>
      </c>
    </row>
    <row r="700" spans="1:5">
      <c r="A700" t="s">
        <v>231</v>
      </c>
      <c r="B700" t="s">
        <v>749</v>
      </c>
      <c r="C700" t="s">
        <v>569</v>
      </c>
      <c r="D700" s="69">
        <v>10.580135668</v>
      </c>
      <c r="E700">
        <v>2021</v>
      </c>
    </row>
    <row r="701" spans="1:5">
      <c r="A701" t="s">
        <v>232</v>
      </c>
      <c r="B701" t="s">
        <v>750</v>
      </c>
      <c r="C701" t="s">
        <v>618</v>
      </c>
      <c r="D701" s="69" t="s">
        <v>570</v>
      </c>
      <c r="E701">
        <v>2021</v>
      </c>
    </row>
    <row r="702" spans="1:5">
      <c r="A702" t="s">
        <v>233</v>
      </c>
      <c r="B702" t="s">
        <v>751</v>
      </c>
      <c r="C702" t="s">
        <v>569</v>
      </c>
      <c r="D702" s="69">
        <v>12.347918890000001</v>
      </c>
      <c r="E702">
        <v>2021</v>
      </c>
    </row>
    <row r="703" spans="1:5">
      <c r="A703" t="s">
        <v>234</v>
      </c>
      <c r="B703" t="s">
        <v>752</v>
      </c>
      <c r="C703" t="s">
        <v>13</v>
      </c>
      <c r="D703" s="69">
        <v>6.2007600333999999</v>
      </c>
      <c r="E703">
        <v>2021</v>
      </c>
    </row>
    <row r="704" spans="1:5">
      <c r="A704" t="s">
        <v>235</v>
      </c>
      <c r="B704" t="s">
        <v>753</v>
      </c>
      <c r="C704" t="s">
        <v>10</v>
      </c>
      <c r="D704" s="69">
        <v>5.4270178057000003</v>
      </c>
      <c r="E704">
        <v>2021</v>
      </c>
    </row>
    <row r="705" spans="1:5">
      <c r="A705" t="s">
        <v>236</v>
      </c>
      <c r="B705" t="s">
        <v>754</v>
      </c>
      <c r="C705" t="s">
        <v>577</v>
      </c>
      <c r="D705" s="69">
        <v>6.6046404778000003</v>
      </c>
      <c r="E705">
        <v>2021</v>
      </c>
    </row>
    <row r="706" spans="1:5">
      <c r="A706" t="s">
        <v>237</v>
      </c>
      <c r="B706" t="s">
        <v>755</v>
      </c>
      <c r="C706" t="s">
        <v>8</v>
      </c>
      <c r="D706" s="69">
        <v>0</v>
      </c>
      <c r="E706">
        <v>2021</v>
      </c>
    </row>
    <row r="707" spans="1:5">
      <c r="A707" t="s">
        <v>238</v>
      </c>
      <c r="B707" t="s">
        <v>755</v>
      </c>
      <c r="C707" t="s">
        <v>8</v>
      </c>
      <c r="D707" s="69" t="s">
        <v>570</v>
      </c>
      <c r="E707">
        <v>2021</v>
      </c>
    </row>
    <row r="708" spans="1:5">
      <c r="A708" t="s">
        <v>239</v>
      </c>
      <c r="B708" t="s">
        <v>660</v>
      </c>
      <c r="C708" t="s">
        <v>728</v>
      </c>
      <c r="D708" s="69" t="s">
        <v>570</v>
      </c>
      <c r="E708">
        <v>2021</v>
      </c>
    </row>
    <row r="709" spans="1:5">
      <c r="A709" t="s">
        <v>240</v>
      </c>
      <c r="B709" t="s">
        <v>756</v>
      </c>
      <c r="C709" t="s">
        <v>728</v>
      </c>
      <c r="D709" s="69">
        <v>5.8679544853000003</v>
      </c>
      <c r="E709">
        <v>2021</v>
      </c>
    </row>
    <row r="710" spans="1:5">
      <c r="A710" t="s">
        <v>241</v>
      </c>
      <c r="B710" t="s">
        <v>757</v>
      </c>
      <c r="C710" t="s">
        <v>728</v>
      </c>
      <c r="D710" s="69">
        <v>0</v>
      </c>
      <c r="E710">
        <v>2021</v>
      </c>
    </row>
    <row r="711" spans="1:5">
      <c r="A711" t="s">
        <v>242</v>
      </c>
      <c r="B711" t="s">
        <v>758</v>
      </c>
      <c r="C711" t="s">
        <v>13</v>
      </c>
      <c r="D711" s="69" t="s">
        <v>570</v>
      </c>
      <c r="E711">
        <v>2021</v>
      </c>
    </row>
    <row r="712" spans="1:5">
      <c r="A712" t="s">
        <v>243</v>
      </c>
      <c r="B712" t="s">
        <v>758</v>
      </c>
      <c r="C712" t="s">
        <v>13</v>
      </c>
      <c r="D712" s="69" t="s">
        <v>570</v>
      </c>
      <c r="E712">
        <v>2021</v>
      </c>
    </row>
    <row r="713" spans="1:5">
      <c r="A713" t="s">
        <v>244</v>
      </c>
      <c r="B713" t="s">
        <v>759</v>
      </c>
      <c r="C713" t="s">
        <v>569</v>
      </c>
      <c r="D713" s="69" t="s">
        <v>570</v>
      </c>
      <c r="E713">
        <v>2021</v>
      </c>
    </row>
    <row r="714" spans="1:5">
      <c r="A714" t="s">
        <v>245</v>
      </c>
      <c r="B714" t="s">
        <v>760</v>
      </c>
      <c r="C714" t="s">
        <v>618</v>
      </c>
      <c r="D714" s="69" t="s">
        <v>570</v>
      </c>
      <c r="E714">
        <v>2021</v>
      </c>
    </row>
    <row r="715" spans="1:5">
      <c r="A715" t="s">
        <v>246</v>
      </c>
      <c r="B715" t="s">
        <v>761</v>
      </c>
      <c r="C715" t="s">
        <v>569</v>
      </c>
      <c r="D715" s="69" t="s">
        <v>570</v>
      </c>
      <c r="E715">
        <v>2021</v>
      </c>
    </row>
    <row r="716" spans="1:5">
      <c r="A716" t="s">
        <v>247</v>
      </c>
      <c r="B716" t="s">
        <v>762</v>
      </c>
      <c r="C716" t="s">
        <v>577</v>
      </c>
      <c r="D716" s="69" t="s">
        <v>570</v>
      </c>
      <c r="E716">
        <v>2021</v>
      </c>
    </row>
    <row r="717" spans="1:5">
      <c r="A717" t="s">
        <v>248</v>
      </c>
      <c r="B717" t="s">
        <v>763</v>
      </c>
      <c r="C717" t="s">
        <v>577</v>
      </c>
      <c r="D717" s="69" t="s">
        <v>570</v>
      </c>
      <c r="E717">
        <v>2021</v>
      </c>
    </row>
    <row r="718" spans="1:5">
      <c r="A718" t="s">
        <v>249</v>
      </c>
      <c r="B718" t="s">
        <v>764</v>
      </c>
      <c r="C718" t="s">
        <v>618</v>
      </c>
      <c r="D718" s="69" t="s">
        <v>570</v>
      </c>
      <c r="E718">
        <v>2021</v>
      </c>
    </row>
    <row r="719" spans="1:5">
      <c r="A719" t="s">
        <v>250</v>
      </c>
      <c r="B719" t="s">
        <v>765</v>
      </c>
      <c r="C719" t="s">
        <v>618</v>
      </c>
      <c r="D719" s="69" t="s">
        <v>570</v>
      </c>
      <c r="E719">
        <v>2021</v>
      </c>
    </row>
    <row r="720" spans="1:5">
      <c r="A720" t="s">
        <v>251</v>
      </c>
      <c r="B720" t="s">
        <v>765</v>
      </c>
      <c r="C720" t="s">
        <v>618</v>
      </c>
      <c r="D720" s="69" t="s">
        <v>570</v>
      </c>
      <c r="E720">
        <v>2021</v>
      </c>
    </row>
    <row r="721" spans="1:5">
      <c r="A721" t="s">
        <v>252</v>
      </c>
      <c r="B721" t="s">
        <v>766</v>
      </c>
      <c r="C721" t="s">
        <v>13</v>
      </c>
      <c r="D721" s="69">
        <v>6.2481374789000004</v>
      </c>
      <c r="E721">
        <v>2021</v>
      </c>
    </row>
    <row r="722" spans="1:5">
      <c r="A722" t="s">
        <v>253</v>
      </c>
      <c r="B722" t="s">
        <v>767</v>
      </c>
      <c r="C722" t="s">
        <v>618</v>
      </c>
      <c r="D722" s="69">
        <v>5.8645884072000003</v>
      </c>
      <c r="E722">
        <v>2021</v>
      </c>
    </row>
    <row r="723" spans="1:5">
      <c r="A723" t="s">
        <v>254</v>
      </c>
      <c r="B723" t="s">
        <v>768</v>
      </c>
      <c r="C723" t="s">
        <v>569</v>
      </c>
      <c r="D723" s="69">
        <v>10.611936667</v>
      </c>
      <c r="E723">
        <v>2021</v>
      </c>
    </row>
    <row r="724" spans="1:5">
      <c r="A724" t="s">
        <v>255</v>
      </c>
      <c r="B724" t="s">
        <v>769</v>
      </c>
      <c r="C724" t="s">
        <v>577</v>
      </c>
      <c r="D724" s="69" t="s">
        <v>570</v>
      </c>
      <c r="E724">
        <v>2021</v>
      </c>
    </row>
    <row r="725" spans="1:5">
      <c r="A725" t="s">
        <v>256</v>
      </c>
      <c r="B725" t="s">
        <v>770</v>
      </c>
      <c r="C725" t="s">
        <v>569</v>
      </c>
      <c r="D725" s="69" t="s">
        <v>570</v>
      </c>
      <c r="E725">
        <v>2021</v>
      </c>
    </row>
    <row r="726" spans="1:5">
      <c r="A726" t="s">
        <v>257</v>
      </c>
      <c r="B726" t="s">
        <v>771</v>
      </c>
      <c r="C726" t="s">
        <v>569</v>
      </c>
      <c r="D726" s="69" t="s">
        <v>570</v>
      </c>
      <c r="E726">
        <v>2021</v>
      </c>
    </row>
    <row r="727" spans="1:5">
      <c r="A727" t="s">
        <v>258</v>
      </c>
      <c r="B727" t="s">
        <v>772</v>
      </c>
      <c r="C727" t="s">
        <v>569</v>
      </c>
      <c r="D727" s="69" t="s">
        <v>570</v>
      </c>
      <c r="E727">
        <v>2021</v>
      </c>
    </row>
    <row r="728" spans="1:5">
      <c r="A728" t="s">
        <v>259</v>
      </c>
      <c r="B728" t="s">
        <v>773</v>
      </c>
      <c r="C728" t="s">
        <v>569</v>
      </c>
      <c r="D728" s="69">
        <v>4.8219121015999997</v>
      </c>
      <c r="E728">
        <v>2021</v>
      </c>
    </row>
    <row r="729" spans="1:5">
      <c r="A729" t="s">
        <v>260</v>
      </c>
      <c r="B729" t="s">
        <v>774</v>
      </c>
      <c r="C729" t="s">
        <v>569</v>
      </c>
      <c r="D729" s="69" t="s">
        <v>570</v>
      </c>
      <c r="E729">
        <v>2021</v>
      </c>
    </row>
    <row r="730" spans="1:5">
      <c r="A730" t="s">
        <v>261</v>
      </c>
      <c r="B730" t="s">
        <v>775</v>
      </c>
      <c r="C730" t="s">
        <v>584</v>
      </c>
      <c r="D730" s="69" t="s">
        <v>570</v>
      </c>
      <c r="E730">
        <v>2021</v>
      </c>
    </row>
    <row r="731" spans="1:5">
      <c r="A731" t="s">
        <v>262</v>
      </c>
      <c r="B731" t="s">
        <v>776</v>
      </c>
      <c r="C731" t="s">
        <v>577</v>
      </c>
      <c r="D731" s="69" t="s">
        <v>570</v>
      </c>
      <c r="E731">
        <v>2021</v>
      </c>
    </row>
    <row r="732" spans="1:5">
      <c r="A732" t="s">
        <v>263</v>
      </c>
      <c r="B732" t="s">
        <v>777</v>
      </c>
      <c r="C732" t="s">
        <v>569</v>
      </c>
      <c r="D732" s="69" t="s">
        <v>570</v>
      </c>
      <c r="E732">
        <v>2021</v>
      </c>
    </row>
    <row r="733" spans="1:5">
      <c r="A733" t="s">
        <v>264</v>
      </c>
      <c r="B733" t="s">
        <v>778</v>
      </c>
      <c r="C733" t="s">
        <v>569</v>
      </c>
      <c r="D733" s="69" t="s">
        <v>570</v>
      </c>
      <c r="E733">
        <v>2021</v>
      </c>
    </row>
    <row r="734" spans="1:5">
      <c r="A734" t="s">
        <v>265</v>
      </c>
      <c r="B734" t="s">
        <v>779</v>
      </c>
      <c r="C734" t="s">
        <v>569</v>
      </c>
      <c r="D734" s="69" t="s">
        <v>570</v>
      </c>
      <c r="E734">
        <v>2021</v>
      </c>
    </row>
    <row r="735" spans="1:5">
      <c r="A735" t="s">
        <v>266</v>
      </c>
      <c r="B735" t="s">
        <v>780</v>
      </c>
      <c r="C735" t="s">
        <v>618</v>
      </c>
      <c r="D735" s="69" t="s">
        <v>570</v>
      </c>
      <c r="E735">
        <v>2021</v>
      </c>
    </row>
    <row r="736" spans="1:5">
      <c r="A736" t="s">
        <v>267</v>
      </c>
      <c r="B736" t="s">
        <v>781</v>
      </c>
      <c r="C736" t="s">
        <v>569</v>
      </c>
      <c r="D736" s="69">
        <v>11.822411002999999</v>
      </c>
      <c r="E736">
        <v>2021</v>
      </c>
    </row>
    <row r="737" spans="1:5">
      <c r="A737" t="s">
        <v>268</v>
      </c>
      <c r="B737" t="s">
        <v>782</v>
      </c>
      <c r="C737" t="s">
        <v>577</v>
      </c>
      <c r="D737" s="69" t="s">
        <v>570</v>
      </c>
      <c r="E737">
        <v>2021</v>
      </c>
    </row>
    <row r="738" spans="1:5">
      <c r="A738" t="s">
        <v>269</v>
      </c>
      <c r="B738" t="s">
        <v>783</v>
      </c>
      <c r="C738" t="s">
        <v>569</v>
      </c>
      <c r="D738" s="69" t="s">
        <v>570</v>
      </c>
      <c r="E738">
        <v>2021</v>
      </c>
    </row>
    <row r="739" spans="1:5">
      <c r="A739" t="s">
        <v>270</v>
      </c>
      <c r="B739" t="s">
        <v>784</v>
      </c>
      <c r="C739" t="s">
        <v>569</v>
      </c>
      <c r="D739" s="69" t="s">
        <v>570</v>
      </c>
      <c r="E739">
        <v>2021</v>
      </c>
    </row>
    <row r="740" spans="1:5">
      <c r="A740" t="s">
        <v>271</v>
      </c>
      <c r="B740" t="s">
        <v>785</v>
      </c>
      <c r="C740" t="s">
        <v>577</v>
      </c>
      <c r="D740" s="69">
        <v>6.4591125038000001</v>
      </c>
      <c r="E740">
        <v>2021</v>
      </c>
    </row>
    <row r="741" spans="1:5">
      <c r="A741" t="s">
        <v>272</v>
      </c>
      <c r="B741" t="s">
        <v>786</v>
      </c>
      <c r="C741" t="s">
        <v>618</v>
      </c>
      <c r="D741" s="69" t="s">
        <v>570</v>
      </c>
      <c r="E741">
        <v>2021</v>
      </c>
    </row>
    <row r="742" spans="1:5">
      <c r="A742" t="s">
        <v>273</v>
      </c>
      <c r="B742" t="s">
        <v>787</v>
      </c>
      <c r="C742" t="s">
        <v>569</v>
      </c>
      <c r="D742" s="69" t="s">
        <v>570</v>
      </c>
      <c r="E742">
        <v>2021</v>
      </c>
    </row>
    <row r="743" spans="1:5">
      <c r="A743" t="s">
        <v>274</v>
      </c>
      <c r="B743" t="s">
        <v>788</v>
      </c>
      <c r="C743" t="s">
        <v>618</v>
      </c>
      <c r="D743" s="69">
        <v>0</v>
      </c>
      <c r="E743">
        <v>2021</v>
      </c>
    </row>
    <row r="744" spans="1:5">
      <c r="A744" t="s">
        <v>275</v>
      </c>
      <c r="B744" t="s">
        <v>789</v>
      </c>
      <c r="C744" t="s">
        <v>569</v>
      </c>
      <c r="D744" s="69" t="s">
        <v>570</v>
      </c>
      <c r="E744">
        <v>2021</v>
      </c>
    </row>
    <row r="745" spans="1:5">
      <c r="A745" t="s">
        <v>276</v>
      </c>
      <c r="B745" t="s">
        <v>790</v>
      </c>
      <c r="C745" t="s">
        <v>569</v>
      </c>
      <c r="D745" s="69">
        <v>6.4476771469000003</v>
      </c>
      <c r="E745">
        <v>2021</v>
      </c>
    </row>
    <row r="746" spans="1:5">
      <c r="A746" t="s">
        <v>277</v>
      </c>
      <c r="B746" t="s">
        <v>791</v>
      </c>
      <c r="C746" t="s">
        <v>569</v>
      </c>
      <c r="D746" s="69" t="s">
        <v>570</v>
      </c>
      <c r="E746">
        <v>2021</v>
      </c>
    </row>
    <row r="747" spans="1:5">
      <c r="A747" t="s">
        <v>278</v>
      </c>
      <c r="B747" t="s">
        <v>792</v>
      </c>
      <c r="C747" t="s">
        <v>569</v>
      </c>
      <c r="D747" s="69" t="s">
        <v>570</v>
      </c>
      <c r="E747">
        <v>2021</v>
      </c>
    </row>
    <row r="748" spans="1:5">
      <c r="A748" t="s">
        <v>279</v>
      </c>
      <c r="B748" t="s">
        <v>793</v>
      </c>
      <c r="C748" t="s">
        <v>569</v>
      </c>
      <c r="D748" s="69">
        <v>5.8300623412999997</v>
      </c>
      <c r="E748">
        <v>2021</v>
      </c>
    </row>
    <row r="749" spans="1:5">
      <c r="A749" t="s">
        <v>280</v>
      </c>
      <c r="B749" t="s">
        <v>793</v>
      </c>
      <c r="C749" t="s">
        <v>569</v>
      </c>
      <c r="D749" s="69" t="s">
        <v>570</v>
      </c>
      <c r="E749">
        <v>2021</v>
      </c>
    </row>
    <row r="750" spans="1:5">
      <c r="A750" t="s">
        <v>281</v>
      </c>
      <c r="B750" t="s">
        <v>794</v>
      </c>
      <c r="C750" t="s">
        <v>577</v>
      </c>
      <c r="D750" s="69" t="s">
        <v>570</v>
      </c>
      <c r="E750">
        <v>2021</v>
      </c>
    </row>
    <row r="751" spans="1:5">
      <c r="A751" t="s">
        <v>282</v>
      </c>
      <c r="B751" t="s">
        <v>795</v>
      </c>
      <c r="C751" t="s">
        <v>584</v>
      </c>
      <c r="D751" s="69">
        <v>13.087808735999999</v>
      </c>
      <c r="E751">
        <v>2021</v>
      </c>
    </row>
    <row r="752" spans="1:5">
      <c r="A752" t="s">
        <v>283</v>
      </c>
      <c r="B752" t="s">
        <v>796</v>
      </c>
      <c r="C752" t="s">
        <v>569</v>
      </c>
      <c r="D752" s="69">
        <v>12.640866601999999</v>
      </c>
      <c r="E752">
        <v>2021</v>
      </c>
    </row>
    <row r="753" spans="1:5">
      <c r="A753" t="s">
        <v>284</v>
      </c>
      <c r="B753" t="s">
        <v>797</v>
      </c>
      <c r="C753" t="s">
        <v>618</v>
      </c>
      <c r="D753" s="69">
        <v>2.0731848547</v>
      </c>
      <c r="E753">
        <v>2021</v>
      </c>
    </row>
    <row r="754" spans="1:5">
      <c r="A754" t="s">
        <v>285</v>
      </c>
      <c r="B754" t="s">
        <v>798</v>
      </c>
      <c r="C754" t="s">
        <v>584</v>
      </c>
      <c r="D754" s="69">
        <v>5.2699944330999999</v>
      </c>
      <c r="E754">
        <v>2021</v>
      </c>
    </row>
    <row r="755" spans="1:5">
      <c r="A755" t="s">
        <v>286</v>
      </c>
      <c r="B755" t="s">
        <v>799</v>
      </c>
      <c r="C755" t="s">
        <v>569</v>
      </c>
      <c r="D755" s="69">
        <v>13.370019362000001</v>
      </c>
      <c r="E755">
        <v>2021</v>
      </c>
    </row>
    <row r="756" spans="1:5">
      <c r="A756" t="s">
        <v>287</v>
      </c>
      <c r="B756" t="s">
        <v>800</v>
      </c>
      <c r="C756" t="s">
        <v>569</v>
      </c>
      <c r="D756" s="69" t="s">
        <v>570</v>
      </c>
      <c r="E756">
        <v>2021</v>
      </c>
    </row>
    <row r="757" spans="1:5">
      <c r="A757" t="s">
        <v>288</v>
      </c>
      <c r="B757" t="s">
        <v>801</v>
      </c>
      <c r="C757" t="s">
        <v>584</v>
      </c>
      <c r="D757" s="69" t="s">
        <v>570</v>
      </c>
      <c r="E757">
        <v>2021</v>
      </c>
    </row>
    <row r="758" spans="1:5">
      <c r="A758" t="s">
        <v>289</v>
      </c>
      <c r="B758" t="s">
        <v>802</v>
      </c>
      <c r="C758" t="s">
        <v>10</v>
      </c>
      <c r="D758" s="69">
        <v>5.8093397089999996</v>
      </c>
      <c r="E758">
        <v>2021</v>
      </c>
    </row>
    <row r="759" spans="1:5">
      <c r="A759" t="s">
        <v>290</v>
      </c>
      <c r="B759" t="s">
        <v>803</v>
      </c>
      <c r="C759" t="s">
        <v>618</v>
      </c>
      <c r="D759" s="69">
        <v>7.8500583016999999</v>
      </c>
      <c r="E759">
        <v>2021</v>
      </c>
    </row>
    <row r="760" spans="1:5">
      <c r="A760" t="s">
        <v>291</v>
      </c>
      <c r="B760" t="s">
        <v>766</v>
      </c>
      <c r="C760" t="s">
        <v>13</v>
      </c>
      <c r="D760" s="69" t="s">
        <v>570</v>
      </c>
      <c r="E760">
        <v>2021</v>
      </c>
    </row>
    <row r="761" spans="1:5">
      <c r="A761" t="s">
        <v>292</v>
      </c>
      <c r="B761" t="s">
        <v>804</v>
      </c>
      <c r="C761" t="s">
        <v>577</v>
      </c>
      <c r="D761" s="69" t="s">
        <v>570</v>
      </c>
      <c r="E761">
        <v>2021</v>
      </c>
    </row>
    <row r="762" spans="1:5">
      <c r="A762" t="s">
        <v>293</v>
      </c>
      <c r="B762" t="s">
        <v>805</v>
      </c>
      <c r="C762" t="s">
        <v>577</v>
      </c>
      <c r="D762" s="69" t="s">
        <v>570</v>
      </c>
      <c r="E762">
        <v>2021</v>
      </c>
    </row>
    <row r="763" spans="1:5">
      <c r="A763" t="s">
        <v>294</v>
      </c>
      <c r="B763" t="s">
        <v>806</v>
      </c>
      <c r="C763" t="s">
        <v>577</v>
      </c>
      <c r="D763" s="69" t="s">
        <v>570</v>
      </c>
      <c r="E763">
        <v>2021</v>
      </c>
    </row>
    <row r="764" spans="1:5">
      <c r="A764" t="s">
        <v>295</v>
      </c>
      <c r="B764" t="s">
        <v>807</v>
      </c>
      <c r="C764" t="s">
        <v>618</v>
      </c>
      <c r="D764" s="69" t="s">
        <v>570</v>
      </c>
      <c r="E764">
        <v>2021</v>
      </c>
    </row>
    <row r="765" spans="1:5">
      <c r="A765" t="s">
        <v>296</v>
      </c>
      <c r="B765" t="s">
        <v>808</v>
      </c>
      <c r="C765" t="s">
        <v>577</v>
      </c>
      <c r="D765" s="69" t="s">
        <v>570</v>
      </c>
      <c r="E765">
        <v>2021</v>
      </c>
    </row>
    <row r="766" spans="1:5">
      <c r="A766" t="s">
        <v>297</v>
      </c>
      <c r="B766" t="s">
        <v>809</v>
      </c>
      <c r="C766" t="s">
        <v>618</v>
      </c>
      <c r="D766" s="69" t="s">
        <v>570</v>
      </c>
      <c r="E766">
        <v>2021</v>
      </c>
    </row>
    <row r="767" spans="1:5">
      <c r="A767" t="s">
        <v>298</v>
      </c>
      <c r="B767" t="s">
        <v>810</v>
      </c>
      <c r="C767" t="s">
        <v>618</v>
      </c>
      <c r="D767" s="69" t="s">
        <v>570</v>
      </c>
      <c r="E767">
        <v>2021</v>
      </c>
    </row>
    <row r="768" spans="1:5">
      <c r="A768" t="s">
        <v>299</v>
      </c>
      <c r="B768" t="s">
        <v>811</v>
      </c>
      <c r="C768" t="s">
        <v>584</v>
      </c>
      <c r="D768" s="69">
        <v>5.8225299178999999</v>
      </c>
      <c r="E768">
        <v>2021</v>
      </c>
    </row>
    <row r="769" spans="1:5">
      <c r="A769" t="s">
        <v>300</v>
      </c>
      <c r="B769" t="s">
        <v>812</v>
      </c>
      <c r="C769" t="s">
        <v>10</v>
      </c>
      <c r="D769" s="69">
        <v>6.2136107664000004</v>
      </c>
      <c r="E769">
        <v>2021</v>
      </c>
    </row>
    <row r="770" spans="1:5">
      <c r="A770" t="s">
        <v>301</v>
      </c>
      <c r="B770" t="s">
        <v>812</v>
      </c>
      <c r="C770" t="s">
        <v>10</v>
      </c>
      <c r="D770" s="69" t="s">
        <v>570</v>
      </c>
      <c r="E770">
        <v>2021</v>
      </c>
    </row>
    <row r="771" spans="1:5">
      <c r="A771" t="s">
        <v>302</v>
      </c>
      <c r="B771" t="s">
        <v>813</v>
      </c>
      <c r="C771" t="s">
        <v>577</v>
      </c>
      <c r="D771" s="69" t="s">
        <v>570</v>
      </c>
      <c r="E771">
        <v>2021</v>
      </c>
    </row>
    <row r="772" spans="1:5">
      <c r="A772" t="s">
        <v>303</v>
      </c>
      <c r="B772" t="s">
        <v>814</v>
      </c>
      <c r="C772" t="s">
        <v>584</v>
      </c>
      <c r="D772" s="69">
        <v>7.7179938570999997</v>
      </c>
      <c r="E772">
        <v>2021</v>
      </c>
    </row>
    <row r="773" spans="1:5">
      <c r="A773" t="s">
        <v>304</v>
      </c>
      <c r="B773" t="s">
        <v>815</v>
      </c>
      <c r="C773" t="s">
        <v>569</v>
      </c>
      <c r="D773" s="69">
        <v>9.9835223418000005</v>
      </c>
      <c r="E773">
        <v>2021</v>
      </c>
    </row>
    <row r="774" spans="1:5">
      <c r="A774" t="s">
        <v>305</v>
      </c>
      <c r="B774" t="s">
        <v>816</v>
      </c>
      <c r="C774" t="s">
        <v>584</v>
      </c>
      <c r="D774" s="69" t="s">
        <v>570</v>
      </c>
      <c r="E774">
        <v>2021</v>
      </c>
    </row>
    <row r="775" spans="1:5">
      <c r="A775" t="s">
        <v>306</v>
      </c>
      <c r="B775" t="s">
        <v>817</v>
      </c>
      <c r="C775" t="s">
        <v>13</v>
      </c>
      <c r="D775" s="69" t="s">
        <v>570</v>
      </c>
      <c r="E775">
        <v>2021</v>
      </c>
    </row>
    <row r="776" spans="1:5">
      <c r="A776" t="s">
        <v>307</v>
      </c>
      <c r="B776" t="s">
        <v>818</v>
      </c>
      <c r="C776" t="s">
        <v>569</v>
      </c>
      <c r="D776" s="69" t="s">
        <v>570</v>
      </c>
      <c r="E776">
        <v>2021</v>
      </c>
    </row>
    <row r="777" spans="1:5">
      <c r="A777" t="s">
        <v>308</v>
      </c>
      <c r="B777" t="s">
        <v>819</v>
      </c>
      <c r="C777" t="s">
        <v>577</v>
      </c>
      <c r="D777" s="69">
        <v>5.1222736286000004</v>
      </c>
      <c r="E777">
        <v>2021</v>
      </c>
    </row>
    <row r="778" spans="1:5">
      <c r="A778" t="s">
        <v>309</v>
      </c>
      <c r="B778" t="s">
        <v>820</v>
      </c>
      <c r="C778" t="s">
        <v>577</v>
      </c>
      <c r="D778" s="69" t="s">
        <v>570</v>
      </c>
      <c r="E778">
        <v>2021</v>
      </c>
    </row>
    <row r="779" spans="1:5">
      <c r="A779" t="s">
        <v>310</v>
      </c>
      <c r="B779" t="s">
        <v>821</v>
      </c>
      <c r="C779" t="s">
        <v>577</v>
      </c>
      <c r="D779" s="69">
        <v>9.4994817117999997</v>
      </c>
      <c r="E779">
        <v>2021</v>
      </c>
    </row>
    <row r="780" spans="1:5">
      <c r="A780" t="s">
        <v>311</v>
      </c>
      <c r="B780" t="s">
        <v>822</v>
      </c>
      <c r="C780" t="s">
        <v>577</v>
      </c>
      <c r="D780" s="69">
        <v>8.2233365235000004</v>
      </c>
      <c r="E780">
        <v>2021</v>
      </c>
    </row>
    <row r="781" spans="1:5">
      <c r="A781" t="s">
        <v>312</v>
      </c>
      <c r="B781" t="s">
        <v>823</v>
      </c>
      <c r="C781" t="s">
        <v>577</v>
      </c>
      <c r="D781" s="69" t="s">
        <v>570</v>
      </c>
      <c r="E781">
        <v>2021</v>
      </c>
    </row>
    <row r="782" spans="1:5">
      <c r="A782" t="s">
        <v>313</v>
      </c>
      <c r="B782" t="s">
        <v>824</v>
      </c>
      <c r="C782" t="s">
        <v>825</v>
      </c>
      <c r="D782" s="69">
        <v>0</v>
      </c>
      <c r="E782">
        <v>2021</v>
      </c>
    </row>
    <row r="783" spans="1:5">
      <c r="A783" t="s">
        <v>314</v>
      </c>
      <c r="B783" t="s">
        <v>826</v>
      </c>
      <c r="C783" t="s">
        <v>577</v>
      </c>
      <c r="D783" s="69" t="s">
        <v>570</v>
      </c>
      <c r="E783">
        <v>2021</v>
      </c>
    </row>
    <row r="784" spans="1:5">
      <c r="A784" t="s">
        <v>315</v>
      </c>
      <c r="B784" t="s">
        <v>826</v>
      </c>
      <c r="C784" t="s">
        <v>577</v>
      </c>
      <c r="D784" s="69" t="s">
        <v>570</v>
      </c>
      <c r="E784">
        <v>2021</v>
      </c>
    </row>
    <row r="785" spans="1:5">
      <c r="A785" t="s">
        <v>316</v>
      </c>
      <c r="B785" t="s">
        <v>827</v>
      </c>
      <c r="C785" t="s">
        <v>577</v>
      </c>
      <c r="D785" s="69" t="s">
        <v>570</v>
      </c>
      <c r="E785">
        <v>2021</v>
      </c>
    </row>
    <row r="786" spans="1:5">
      <c r="A786" t="s">
        <v>317</v>
      </c>
      <c r="B786" t="s">
        <v>828</v>
      </c>
      <c r="C786" t="s">
        <v>577</v>
      </c>
      <c r="D786" s="69">
        <v>8.9251439538999993</v>
      </c>
      <c r="E786">
        <v>2021</v>
      </c>
    </row>
    <row r="787" spans="1:5">
      <c r="A787" t="s">
        <v>318</v>
      </c>
      <c r="B787" t="s">
        <v>829</v>
      </c>
      <c r="C787" t="s">
        <v>569</v>
      </c>
      <c r="D787" s="69" t="s">
        <v>570</v>
      </c>
      <c r="E787">
        <v>2021</v>
      </c>
    </row>
    <row r="788" spans="1:5">
      <c r="A788" t="s">
        <v>319</v>
      </c>
      <c r="B788" t="s">
        <v>830</v>
      </c>
      <c r="C788" t="s">
        <v>569</v>
      </c>
      <c r="D788" s="69">
        <v>11.525082034</v>
      </c>
      <c r="E788">
        <v>2021</v>
      </c>
    </row>
    <row r="789" spans="1:5">
      <c r="A789" t="s">
        <v>320</v>
      </c>
      <c r="B789" t="s">
        <v>831</v>
      </c>
      <c r="C789" t="s">
        <v>569</v>
      </c>
      <c r="D789" s="69" t="s">
        <v>570</v>
      </c>
      <c r="E789">
        <v>2021</v>
      </c>
    </row>
    <row r="790" spans="1:5">
      <c r="A790" t="s">
        <v>321</v>
      </c>
      <c r="B790" t="s">
        <v>832</v>
      </c>
      <c r="C790" t="s">
        <v>13</v>
      </c>
      <c r="D790" s="69">
        <v>9.8270893372000003</v>
      </c>
      <c r="E790">
        <v>2021</v>
      </c>
    </row>
    <row r="791" spans="1:5">
      <c r="A791" t="s">
        <v>322</v>
      </c>
      <c r="B791" t="s">
        <v>832</v>
      </c>
      <c r="C791" t="s">
        <v>13</v>
      </c>
      <c r="D791" s="69" t="s">
        <v>570</v>
      </c>
      <c r="E791">
        <v>2021</v>
      </c>
    </row>
    <row r="792" spans="1:5">
      <c r="A792" t="s">
        <v>323</v>
      </c>
      <c r="B792" t="s">
        <v>833</v>
      </c>
      <c r="C792" t="s">
        <v>18</v>
      </c>
      <c r="D792" s="69">
        <v>0</v>
      </c>
      <c r="E792">
        <v>2021</v>
      </c>
    </row>
    <row r="793" spans="1:5">
      <c r="A793" t="s">
        <v>324</v>
      </c>
      <c r="B793" t="s">
        <v>834</v>
      </c>
      <c r="C793" t="s">
        <v>728</v>
      </c>
      <c r="D793" s="69">
        <v>7.8923226060999996</v>
      </c>
      <c r="E793">
        <v>2021</v>
      </c>
    </row>
    <row r="794" spans="1:5">
      <c r="A794" t="s">
        <v>325</v>
      </c>
      <c r="B794" t="s">
        <v>835</v>
      </c>
      <c r="C794" t="s">
        <v>728</v>
      </c>
      <c r="D794" s="69">
        <v>5.7171638859999998</v>
      </c>
      <c r="E794">
        <v>2021</v>
      </c>
    </row>
    <row r="795" spans="1:5">
      <c r="A795" t="s">
        <v>326</v>
      </c>
      <c r="B795" t="s">
        <v>836</v>
      </c>
      <c r="C795" t="s">
        <v>577</v>
      </c>
      <c r="D795" s="69" t="s">
        <v>570</v>
      </c>
      <c r="E795">
        <v>2021</v>
      </c>
    </row>
    <row r="796" spans="1:5">
      <c r="A796" t="s">
        <v>327</v>
      </c>
      <c r="B796" t="s">
        <v>837</v>
      </c>
      <c r="C796" t="s">
        <v>618</v>
      </c>
      <c r="D796" s="69" t="s">
        <v>570</v>
      </c>
      <c r="E796">
        <v>2021</v>
      </c>
    </row>
    <row r="797" spans="1:5">
      <c r="A797" t="s">
        <v>328</v>
      </c>
      <c r="B797" t="s">
        <v>838</v>
      </c>
      <c r="C797" t="s">
        <v>618</v>
      </c>
      <c r="D797" s="69" t="s">
        <v>570</v>
      </c>
      <c r="E797">
        <v>2021</v>
      </c>
    </row>
    <row r="798" spans="1:5">
      <c r="A798" t="s">
        <v>329</v>
      </c>
      <c r="B798" t="s">
        <v>839</v>
      </c>
      <c r="C798" t="s">
        <v>618</v>
      </c>
      <c r="D798" s="69" t="s">
        <v>570</v>
      </c>
      <c r="E798">
        <v>2021</v>
      </c>
    </row>
    <row r="799" spans="1:5">
      <c r="A799" t="s">
        <v>330</v>
      </c>
      <c r="B799" t="s">
        <v>840</v>
      </c>
      <c r="C799" t="s">
        <v>569</v>
      </c>
      <c r="D799" s="69" t="s">
        <v>570</v>
      </c>
      <c r="E799">
        <v>2021</v>
      </c>
    </row>
    <row r="800" spans="1:5">
      <c r="A800" t="s">
        <v>331</v>
      </c>
      <c r="B800" t="s">
        <v>841</v>
      </c>
      <c r="C800" t="s">
        <v>569</v>
      </c>
      <c r="D800" s="69" t="s">
        <v>570</v>
      </c>
      <c r="E800">
        <v>2021</v>
      </c>
    </row>
    <row r="801" spans="1:5">
      <c r="A801" t="s">
        <v>332</v>
      </c>
      <c r="B801" t="s">
        <v>842</v>
      </c>
      <c r="C801" t="s">
        <v>13</v>
      </c>
      <c r="D801" s="69" t="s">
        <v>570</v>
      </c>
      <c r="E801">
        <v>2021</v>
      </c>
    </row>
    <row r="802" spans="1:5">
      <c r="A802" t="s">
        <v>333</v>
      </c>
      <c r="B802" t="s">
        <v>843</v>
      </c>
      <c r="C802" t="s">
        <v>569</v>
      </c>
      <c r="D802" s="69">
        <v>9.7524511231000002</v>
      </c>
      <c r="E802">
        <v>2021</v>
      </c>
    </row>
    <row r="803" spans="1:5">
      <c r="A803" t="s">
        <v>334</v>
      </c>
      <c r="B803" t="s">
        <v>844</v>
      </c>
      <c r="C803" t="s">
        <v>569</v>
      </c>
      <c r="D803" s="69">
        <v>9.1549221705000008</v>
      </c>
      <c r="E803">
        <v>2021</v>
      </c>
    </row>
    <row r="804" spans="1:5">
      <c r="A804" t="s">
        <v>335</v>
      </c>
      <c r="B804" t="s">
        <v>845</v>
      </c>
      <c r="C804" t="s">
        <v>13</v>
      </c>
      <c r="D804" s="69">
        <v>7.3533207287</v>
      </c>
      <c r="E804">
        <v>2021</v>
      </c>
    </row>
    <row r="805" spans="1:5">
      <c r="A805" t="s">
        <v>336</v>
      </c>
      <c r="B805" t="s">
        <v>846</v>
      </c>
      <c r="C805" t="s">
        <v>577</v>
      </c>
      <c r="D805" s="69">
        <v>0</v>
      </c>
      <c r="E805">
        <v>2021</v>
      </c>
    </row>
    <row r="806" spans="1:5">
      <c r="A806" t="s">
        <v>337</v>
      </c>
      <c r="B806" t="s">
        <v>847</v>
      </c>
      <c r="C806" t="s">
        <v>577</v>
      </c>
      <c r="D806" s="69" t="s">
        <v>570</v>
      </c>
      <c r="E806">
        <v>2021</v>
      </c>
    </row>
    <row r="807" spans="1:5">
      <c r="A807" t="s">
        <v>338</v>
      </c>
      <c r="B807" t="s">
        <v>848</v>
      </c>
      <c r="C807" t="s">
        <v>577</v>
      </c>
      <c r="D807" s="69">
        <v>4.3197558399</v>
      </c>
      <c r="E807">
        <v>2021</v>
      </c>
    </row>
    <row r="808" spans="1:5">
      <c r="A808" t="s">
        <v>339</v>
      </c>
      <c r="B808" t="s">
        <v>849</v>
      </c>
      <c r="C808" t="s">
        <v>577</v>
      </c>
      <c r="D808" s="69">
        <v>7.1031322020000003</v>
      </c>
      <c r="E808">
        <v>2021</v>
      </c>
    </row>
    <row r="809" spans="1:5">
      <c r="A809" t="s">
        <v>340</v>
      </c>
      <c r="B809" t="s">
        <v>850</v>
      </c>
      <c r="C809" t="s">
        <v>13</v>
      </c>
      <c r="D809" s="69" t="s">
        <v>570</v>
      </c>
      <c r="E809">
        <v>2021</v>
      </c>
    </row>
    <row r="810" spans="1:5">
      <c r="A810" t="s">
        <v>341</v>
      </c>
      <c r="B810" t="s">
        <v>851</v>
      </c>
      <c r="C810" t="s">
        <v>577</v>
      </c>
      <c r="D810" s="69" t="s">
        <v>570</v>
      </c>
      <c r="E810">
        <v>2021</v>
      </c>
    </row>
    <row r="811" spans="1:5">
      <c r="A811" t="s">
        <v>342</v>
      </c>
      <c r="B811" t="s">
        <v>852</v>
      </c>
      <c r="C811" t="s">
        <v>569</v>
      </c>
      <c r="D811" s="69">
        <v>11.218985976000001</v>
      </c>
      <c r="E811">
        <v>2021</v>
      </c>
    </row>
    <row r="812" spans="1:5">
      <c r="A812" t="s">
        <v>343</v>
      </c>
      <c r="B812" t="s">
        <v>853</v>
      </c>
      <c r="C812" t="s">
        <v>569</v>
      </c>
      <c r="D812" s="69">
        <v>7.1190559206000001</v>
      </c>
      <c r="E812">
        <v>2021</v>
      </c>
    </row>
    <row r="813" spans="1:5">
      <c r="A813" t="s">
        <v>344</v>
      </c>
      <c r="B813" t="s">
        <v>854</v>
      </c>
      <c r="C813" t="s">
        <v>569</v>
      </c>
      <c r="D813" s="69" t="s">
        <v>570</v>
      </c>
      <c r="E813">
        <v>2021</v>
      </c>
    </row>
    <row r="814" spans="1:5">
      <c r="A814" t="s">
        <v>345</v>
      </c>
      <c r="B814" t="s">
        <v>854</v>
      </c>
      <c r="C814" t="s">
        <v>569</v>
      </c>
      <c r="D814" s="69" t="s">
        <v>570</v>
      </c>
      <c r="E814">
        <v>2021</v>
      </c>
    </row>
    <row r="815" spans="1:5">
      <c r="A815" t="s">
        <v>346</v>
      </c>
      <c r="B815" t="s">
        <v>855</v>
      </c>
      <c r="C815" t="s">
        <v>577</v>
      </c>
      <c r="D815" s="69" t="s">
        <v>570</v>
      </c>
      <c r="E815">
        <v>2021</v>
      </c>
    </row>
    <row r="816" spans="1:5">
      <c r="A816" t="s">
        <v>347</v>
      </c>
      <c r="B816" t="s">
        <v>855</v>
      </c>
      <c r="C816" t="s">
        <v>577</v>
      </c>
      <c r="D816" s="69" t="s">
        <v>570</v>
      </c>
      <c r="E816">
        <v>2021</v>
      </c>
    </row>
    <row r="817" spans="1:5">
      <c r="A817" t="s">
        <v>348</v>
      </c>
      <c r="B817" t="s">
        <v>856</v>
      </c>
      <c r="C817" t="s">
        <v>618</v>
      </c>
      <c r="D817" s="69" t="s">
        <v>570</v>
      </c>
      <c r="E817">
        <v>2021</v>
      </c>
    </row>
    <row r="818" spans="1:5">
      <c r="A818" t="s">
        <v>349</v>
      </c>
      <c r="B818" t="s">
        <v>857</v>
      </c>
      <c r="C818" t="s">
        <v>577</v>
      </c>
      <c r="D818" s="69" t="s">
        <v>570</v>
      </c>
      <c r="E818">
        <v>2021</v>
      </c>
    </row>
    <row r="819" spans="1:5">
      <c r="A819" t="s">
        <v>350</v>
      </c>
      <c r="B819" t="s">
        <v>858</v>
      </c>
      <c r="C819" t="s">
        <v>577</v>
      </c>
      <c r="D819" s="69" t="s">
        <v>570</v>
      </c>
      <c r="E819">
        <v>2021</v>
      </c>
    </row>
    <row r="820" spans="1:5">
      <c r="A820" t="s">
        <v>351</v>
      </c>
      <c r="B820" t="s">
        <v>859</v>
      </c>
      <c r="C820" t="s">
        <v>577</v>
      </c>
      <c r="D820" s="69" t="s">
        <v>570</v>
      </c>
      <c r="E820">
        <v>2021</v>
      </c>
    </row>
    <row r="821" spans="1:5">
      <c r="A821" t="s">
        <v>352</v>
      </c>
      <c r="B821" t="s">
        <v>860</v>
      </c>
      <c r="C821" t="s">
        <v>569</v>
      </c>
      <c r="D821" s="69">
        <v>10.797213621999999</v>
      </c>
      <c r="E821">
        <v>2021</v>
      </c>
    </row>
    <row r="822" spans="1:5">
      <c r="A822" t="s">
        <v>353</v>
      </c>
      <c r="B822" t="s">
        <v>861</v>
      </c>
      <c r="C822" t="s">
        <v>13</v>
      </c>
      <c r="D822" s="69">
        <v>6.2742282843000003</v>
      </c>
      <c r="E822">
        <v>2021</v>
      </c>
    </row>
    <row r="823" spans="1:5">
      <c r="A823" t="s">
        <v>354</v>
      </c>
      <c r="B823" t="s">
        <v>862</v>
      </c>
      <c r="C823" t="s">
        <v>10</v>
      </c>
      <c r="D823" s="69">
        <v>3.8724570269999998</v>
      </c>
      <c r="E823">
        <v>2021</v>
      </c>
    </row>
    <row r="824" spans="1:5">
      <c r="A824" t="s">
        <v>355</v>
      </c>
      <c r="B824" t="s">
        <v>863</v>
      </c>
      <c r="C824" t="s">
        <v>577</v>
      </c>
      <c r="D824" s="69">
        <v>3.6986283784</v>
      </c>
      <c r="E824">
        <v>2021</v>
      </c>
    </row>
    <row r="825" spans="1:5">
      <c r="A825" t="s">
        <v>356</v>
      </c>
      <c r="B825" t="s">
        <v>864</v>
      </c>
      <c r="C825" t="s">
        <v>18</v>
      </c>
      <c r="D825" s="69">
        <v>0</v>
      </c>
      <c r="E825">
        <v>2021</v>
      </c>
    </row>
    <row r="826" spans="1:5">
      <c r="A826" t="s">
        <v>357</v>
      </c>
      <c r="B826" t="s">
        <v>864</v>
      </c>
      <c r="C826" t="s">
        <v>18</v>
      </c>
      <c r="D826" s="69" t="s">
        <v>570</v>
      </c>
      <c r="E826">
        <v>2021</v>
      </c>
    </row>
    <row r="827" spans="1:5">
      <c r="A827" t="s">
        <v>358</v>
      </c>
      <c r="B827" t="s">
        <v>865</v>
      </c>
      <c r="C827" t="s">
        <v>569</v>
      </c>
      <c r="D827" s="69" t="s">
        <v>570</v>
      </c>
      <c r="E827">
        <v>2021</v>
      </c>
    </row>
    <row r="828" spans="1:5">
      <c r="A828" t="s">
        <v>359</v>
      </c>
      <c r="B828" t="s">
        <v>866</v>
      </c>
      <c r="C828" t="s">
        <v>18</v>
      </c>
      <c r="D828" s="69">
        <v>6.6310807906000004</v>
      </c>
      <c r="E828">
        <v>2021</v>
      </c>
    </row>
    <row r="829" spans="1:5">
      <c r="A829" t="s">
        <v>360</v>
      </c>
      <c r="B829" t="s">
        <v>867</v>
      </c>
      <c r="C829" t="s">
        <v>584</v>
      </c>
      <c r="D829" s="69">
        <v>5.3502506178999996</v>
      </c>
      <c r="E829">
        <v>2021</v>
      </c>
    </row>
    <row r="830" spans="1:5">
      <c r="A830" t="s">
        <v>361</v>
      </c>
      <c r="B830" t="s">
        <v>868</v>
      </c>
      <c r="C830" t="s">
        <v>618</v>
      </c>
      <c r="D830" s="69">
        <v>9.0648573754000008</v>
      </c>
      <c r="E830">
        <v>2021</v>
      </c>
    </row>
    <row r="831" spans="1:5">
      <c r="A831" t="s">
        <v>362</v>
      </c>
      <c r="B831" t="s">
        <v>869</v>
      </c>
      <c r="C831" t="s">
        <v>825</v>
      </c>
      <c r="D831" s="69">
        <v>8.1222593102000005</v>
      </c>
      <c r="E831">
        <v>2021</v>
      </c>
    </row>
    <row r="832" spans="1:5">
      <c r="A832" t="s">
        <v>363</v>
      </c>
      <c r="B832" t="s">
        <v>870</v>
      </c>
      <c r="C832" t="s">
        <v>569</v>
      </c>
      <c r="D832" s="69">
        <v>7.7726532827000003</v>
      </c>
      <c r="E832">
        <v>2021</v>
      </c>
    </row>
    <row r="833" spans="1:5">
      <c r="A833" t="s">
        <v>364</v>
      </c>
      <c r="B833" t="s">
        <v>871</v>
      </c>
      <c r="C833" t="s">
        <v>569</v>
      </c>
      <c r="D833" s="69">
        <v>10.850888548</v>
      </c>
      <c r="E833">
        <v>2021</v>
      </c>
    </row>
    <row r="834" spans="1:5">
      <c r="A834" t="s">
        <v>365</v>
      </c>
      <c r="B834" t="s">
        <v>872</v>
      </c>
      <c r="C834" t="s">
        <v>569</v>
      </c>
      <c r="D834" s="69" t="s">
        <v>570</v>
      </c>
      <c r="E834">
        <v>2021</v>
      </c>
    </row>
    <row r="835" spans="1:5">
      <c r="A835" t="s">
        <v>366</v>
      </c>
      <c r="B835" t="s">
        <v>873</v>
      </c>
      <c r="C835" t="s">
        <v>569</v>
      </c>
      <c r="D835" s="69">
        <v>0</v>
      </c>
      <c r="E835">
        <v>2021</v>
      </c>
    </row>
    <row r="836" spans="1:5">
      <c r="A836" t="s">
        <v>367</v>
      </c>
      <c r="B836" t="s">
        <v>874</v>
      </c>
      <c r="C836" t="s">
        <v>13</v>
      </c>
      <c r="D836" s="69" t="s">
        <v>570</v>
      </c>
      <c r="E836">
        <v>2021</v>
      </c>
    </row>
    <row r="837" spans="1:5">
      <c r="A837" t="s">
        <v>368</v>
      </c>
      <c r="B837" t="s">
        <v>875</v>
      </c>
      <c r="C837" t="s">
        <v>577</v>
      </c>
      <c r="D837" s="69">
        <v>8.9497380322000009</v>
      </c>
      <c r="E837">
        <v>2021</v>
      </c>
    </row>
    <row r="838" spans="1:5">
      <c r="A838" t="s">
        <v>369</v>
      </c>
      <c r="B838" t="s">
        <v>876</v>
      </c>
      <c r="C838" t="s">
        <v>577</v>
      </c>
      <c r="D838" s="69">
        <v>1.2256782819000001</v>
      </c>
      <c r="E838">
        <v>2021</v>
      </c>
    </row>
    <row r="839" spans="1:5">
      <c r="A839" t="s">
        <v>370</v>
      </c>
      <c r="B839" t="s">
        <v>877</v>
      </c>
      <c r="C839" t="s">
        <v>569</v>
      </c>
      <c r="D839" s="69">
        <v>7.6327533264999996</v>
      </c>
      <c r="E839">
        <v>2021</v>
      </c>
    </row>
    <row r="840" spans="1:5">
      <c r="A840" t="s">
        <v>371</v>
      </c>
      <c r="B840" t="s">
        <v>878</v>
      </c>
      <c r="C840" t="s">
        <v>584</v>
      </c>
      <c r="D840" s="69" t="s">
        <v>570</v>
      </c>
      <c r="E840">
        <v>2021</v>
      </c>
    </row>
    <row r="841" spans="1:5">
      <c r="A841" t="s">
        <v>372</v>
      </c>
      <c r="B841" t="s">
        <v>879</v>
      </c>
      <c r="C841" t="s">
        <v>577</v>
      </c>
      <c r="D841" s="69">
        <v>7.6256880734000001</v>
      </c>
      <c r="E841">
        <v>2021</v>
      </c>
    </row>
    <row r="842" spans="1:5">
      <c r="A842" t="s">
        <v>373</v>
      </c>
      <c r="B842" t="s">
        <v>880</v>
      </c>
      <c r="C842" t="s">
        <v>584</v>
      </c>
      <c r="D842" s="69" t="s">
        <v>570</v>
      </c>
      <c r="E842">
        <v>2021</v>
      </c>
    </row>
    <row r="843" spans="1:5">
      <c r="A843" t="s">
        <v>374</v>
      </c>
      <c r="B843" t="s">
        <v>881</v>
      </c>
      <c r="C843" t="s">
        <v>18</v>
      </c>
      <c r="D843" s="69">
        <v>5.5578947368999998</v>
      </c>
      <c r="E843">
        <v>2021</v>
      </c>
    </row>
    <row r="844" spans="1:5">
      <c r="A844" t="s">
        <v>375</v>
      </c>
      <c r="B844" t="s">
        <v>882</v>
      </c>
      <c r="C844" t="s">
        <v>569</v>
      </c>
      <c r="D844" s="69">
        <v>9.7854698149000008</v>
      </c>
      <c r="E844">
        <v>2021</v>
      </c>
    </row>
    <row r="845" spans="1:5">
      <c r="A845" t="s">
        <v>376</v>
      </c>
      <c r="B845" t="s">
        <v>883</v>
      </c>
      <c r="C845" t="s">
        <v>577</v>
      </c>
      <c r="D845" s="69">
        <v>5.125</v>
      </c>
      <c r="E845">
        <v>2021</v>
      </c>
    </row>
    <row r="846" spans="1:5">
      <c r="A846" t="s">
        <v>377</v>
      </c>
      <c r="B846" t="s">
        <v>884</v>
      </c>
      <c r="C846" t="s">
        <v>584</v>
      </c>
      <c r="D846" s="69" t="s">
        <v>570</v>
      </c>
      <c r="E846">
        <v>2021</v>
      </c>
    </row>
    <row r="847" spans="1:5">
      <c r="A847" t="s">
        <v>378</v>
      </c>
      <c r="B847" t="s">
        <v>885</v>
      </c>
      <c r="C847" t="s">
        <v>569</v>
      </c>
      <c r="D847" s="69">
        <v>9.7850876880000008</v>
      </c>
      <c r="E847">
        <v>2021</v>
      </c>
    </row>
    <row r="848" spans="1:5">
      <c r="A848" t="s">
        <v>379</v>
      </c>
      <c r="B848" t="s">
        <v>886</v>
      </c>
      <c r="C848" t="s">
        <v>577</v>
      </c>
      <c r="D848" s="69" t="s">
        <v>570</v>
      </c>
      <c r="E848">
        <v>2021</v>
      </c>
    </row>
    <row r="849" spans="1:5">
      <c r="A849" t="s">
        <v>380</v>
      </c>
      <c r="B849" t="s">
        <v>887</v>
      </c>
      <c r="C849" t="s">
        <v>584</v>
      </c>
      <c r="D849" s="69">
        <v>9.4062366510000004</v>
      </c>
      <c r="E849">
        <v>2021</v>
      </c>
    </row>
    <row r="850" spans="1:5">
      <c r="A850" t="s">
        <v>381</v>
      </c>
      <c r="B850" t="s">
        <v>888</v>
      </c>
      <c r="C850" t="s">
        <v>569</v>
      </c>
      <c r="D850" s="69">
        <v>2.1472182120999999</v>
      </c>
      <c r="E850">
        <v>2021</v>
      </c>
    </row>
    <row r="851" spans="1:5">
      <c r="A851" t="s">
        <v>382</v>
      </c>
      <c r="B851" t="s">
        <v>889</v>
      </c>
      <c r="C851" t="s">
        <v>577</v>
      </c>
      <c r="D851" s="69">
        <v>0</v>
      </c>
      <c r="E851">
        <v>2021</v>
      </c>
    </row>
    <row r="852" spans="1:5">
      <c r="A852" t="s">
        <v>383</v>
      </c>
      <c r="B852" t="s">
        <v>890</v>
      </c>
      <c r="C852" t="s">
        <v>569</v>
      </c>
      <c r="D852" s="69">
        <v>5.0754866905</v>
      </c>
      <c r="E852">
        <v>2021</v>
      </c>
    </row>
    <row r="853" spans="1:5">
      <c r="A853" t="s">
        <v>384</v>
      </c>
      <c r="B853" t="s">
        <v>891</v>
      </c>
      <c r="C853" t="s">
        <v>18</v>
      </c>
      <c r="D853" s="69">
        <v>6.0770156438000003</v>
      </c>
      <c r="E853">
        <v>2021</v>
      </c>
    </row>
    <row r="854" spans="1:5">
      <c r="A854" t="s">
        <v>385</v>
      </c>
      <c r="B854" t="s">
        <v>892</v>
      </c>
      <c r="C854" t="s">
        <v>13</v>
      </c>
      <c r="D854" s="69" t="s">
        <v>570</v>
      </c>
      <c r="E854">
        <v>2021</v>
      </c>
    </row>
    <row r="855" spans="1:5">
      <c r="A855" t="s">
        <v>386</v>
      </c>
      <c r="B855" t="s">
        <v>893</v>
      </c>
      <c r="C855" t="s">
        <v>569</v>
      </c>
      <c r="D855" s="69" t="s">
        <v>570</v>
      </c>
      <c r="E855">
        <v>2021</v>
      </c>
    </row>
    <row r="856" spans="1:5">
      <c r="A856" t="s">
        <v>387</v>
      </c>
      <c r="B856" t="s">
        <v>894</v>
      </c>
      <c r="C856" t="s">
        <v>577</v>
      </c>
      <c r="D856" s="69" t="s">
        <v>570</v>
      </c>
      <c r="E856">
        <v>2021</v>
      </c>
    </row>
    <row r="857" spans="1:5">
      <c r="A857" t="s">
        <v>388</v>
      </c>
      <c r="B857" t="s">
        <v>895</v>
      </c>
      <c r="C857" t="s">
        <v>569</v>
      </c>
      <c r="D857" s="69">
        <v>12.714748201000001</v>
      </c>
      <c r="E857">
        <v>2021</v>
      </c>
    </row>
    <row r="858" spans="1:5">
      <c r="A858" t="s">
        <v>389</v>
      </c>
      <c r="B858" t="s">
        <v>896</v>
      </c>
      <c r="C858" t="s">
        <v>577</v>
      </c>
      <c r="D858" s="69">
        <v>7.3278806583999998</v>
      </c>
      <c r="E858">
        <v>2021</v>
      </c>
    </row>
    <row r="859" spans="1:5">
      <c r="A859" t="s">
        <v>390</v>
      </c>
      <c r="B859" t="s">
        <v>897</v>
      </c>
      <c r="C859" t="s">
        <v>569</v>
      </c>
      <c r="D859" s="69" t="s">
        <v>570</v>
      </c>
      <c r="E859">
        <v>2021</v>
      </c>
    </row>
    <row r="860" spans="1:5">
      <c r="A860" t="s">
        <v>391</v>
      </c>
      <c r="B860" t="s">
        <v>898</v>
      </c>
      <c r="C860" t="s">
        <v>569</v>
      </c>
      <c r="D860" s="69">
        <v>7.9449877276</v>
      </c>
      <c r="E860">
        <v>2021</v>
      </c>
    </row>
    <row r="861" spans="1:5">
      <c r="A861" t="s">
        <v>392</v>
      </c>
      <c r="B861" t="s">
        <v>899</v>
      </c>
      <c r="C861" t="s">
        <v>577</v>
      </c>
      <c r="D861" s="69">
        <v>8.0162727273000005</v>
      </c>
      <c r="E861">
        <v>2021</v>
      </c>
    </row>
    <row r="862" spans="1:5">
      <c r="A862" t="s">
        <v>393</v>
      </c>
      <c r="B862" t="s">
        <v>900</v>
      </c>
      <c r="C862" t="s">
        <v>584</v>
      </c>
      <c r="D862" s="69" t="s">
        <v>570</v>
      </c>
      <c r="E862">
        <v>2021</v>
      </c>
    </row>
    <row r="863" spans="1:5">
      <c r="A863" t="s">
        <v>394</v>
      </c>
      <c r="B863" t="s">
        <v>900</v>
      </c>
      <c r="C863" t="s">
        <v>584</v>
      </c>
      <c r="D863" s="69" t="s">
        <v>570</v>
      </c>
      <c r="E863">
        <v>2021</v>
      </c>
    </row>
    <row r="864" spans="1:5">
      <c r="A864" t="s">
        <v>395</v>
      </c>
      <c r="B864" t="s">
        <v>901</v>
      </c>
      <c r="C864" t="s">
        <v>618</v>
      </c>
      <c r="D864" s="69" t="s">
        <v>570</v>
      </c>
      <c r="E864">
        <v>2021</v>
      </c>
    </row>
    <row r="865" spans="1:5">
      <c r="A865" t="s">
        <v>396</v>
      </c>
      <c r="B865" t="s">
        <v>902</v>
      </c>
      <c r="C865" t="s">
        <v>569</v>
      </c>
      <c r="D865" s="69">
        <v>8.7801264885000005</v>
      </c>
      <c r="E865">
        <v>2021</v>
      </c>
    </row>
    <row r="866" spans="1:5">
      <c r="A866" t="s">
        <v>397</v>
      </c>
      <c r="B866" t="s">
        <v>903</v>
      </c>
      <c r="C866" t="s">
        <v>569</v>
      </c>
      <c r="D866" s="69" t="s">
        <v>570</v>
      </c>
      <c r="E866">
        <v>2021</v>
      </c>
    </row>
    <row r="867" spans="1:5">
      <c r="A867" t="s">
        <v>398</v>
      </c>
      <c r="B867" t="s">
        <v>903</v>
      </c>
      <c r="C867" t="s">
        <v>569</v>
      </c>
      <c r="D867" s="69" t="s">
        <v>570</v>
      </c>
      <c r="E867">
        <v>2021</v>
      </c>
    </row>
    <row r="868" spans="1:5">
      <c r="A868" t="s">
        <v>399</v>
      </c>
      <c r="B868" t="s">
        <v>904</v>
      </c>
      <c r="C868" t="s">
        <v>577</v>
      </c>
      <c r="D868" s="69">
        <v>2.0430107526999999</v>
      </c>
      <c r="E868">
        <v>2021</v>
      </c>
    </row>
    <row r="869" spans="1:5">
      <c r="A869" t="s">
        <v>400</v>
      </c>
      <c r="B869" t="s">
        <v>905</v>
      </c>
      <c r="C869" t="s">
        <v>569</v>
      </c>
      <c r="D869" s="69">
        <v>28.680226480000002</v>
      </c>
      <c r="E869">
        <v>2021</v>
      </c>
    </row>
    <row r="870" spans="1:5">
      <c r="A870" t="s">
        <v>401</v>
      </c>
      <c r="B870" t="s">
        <v>906</v>
      </c>
      <c r="C870" t="s">
        <v>18</v>
      </c>
      <c r="D870" s="69">
        <v>6.5587734242</v>
      </c>
      <c r="E870">
        <v>2021</v>
      </c>
    </row>
    <row r="871" spans="1:5">
      <c r="A871" t="s">
        <v>402</v>
      </c>
      <c r="B871" t="s">
        <v>907</v>
      </c>
      <c r="C871" t="s">
        <v>577</v>
      </c>
      <c r="D871" s="69" t="s">
        <v>570</v>
      </c>
      <c r="E871">
        <v>2021</v>
      </c>
    </row>
    <row r="872" spans="1:5">
      <c r="A872" t="s">
        <v>403</v>
      </c>
      <c r="B872" t="s">
        <v>908</v>
      </c>
      <c r="C872" t="s">
        <v>569</v>
      </c>
      <c r="D872" s="69" t="s">
        <v>570</v>
      </c>
      <c r="E872">
        <v>2021</v>
      </c>
    </row>
    <row r="873" spans="1:5">
      <c r="A873" t="s">
        <v>404</v>
      </c>
      <c r="B873" t="s">
        <v>909</v>
      </c>
      <c r="C873" t="s">
        <v>569</v>
      </c>
      <c r="D873" s="69">
        <v>8.8220962461999992</v>
      </c>
      <c r="E873">
        <v>2021</v>
      </c>
    </row>
    <row r="874" spans="1:5">
      <c r="A874" t="s">
        <v>405</v>
      </c>
      <c r="B874" t="s">
        <v>910</v>
      </c>
      <c r="C874" t="s">
        <v>618</v>
      </c>
      <c r="D874" s="69" t="s">
        <v>570</v>
      </c>
      <c r="E874">
        <v>2021</v>
      </c>
    </row>
    <row r="875" spans="1:5">
      <c r="A875" t="s">
        <v>406</v>
      </c>
      <c r="B875" t="s">
        <v>911</v>
      </c>
      <c r="C875" t="s">
        <v>577</v>
      </c>
      <c r="D875" s="69" t="s">
        <v>570</v>
      </c>
      <c r="E875">
        <v>2021</v>
      </c>
    </row>
    <row r="876" spans="1:5">
      <c r="A876" t="s">
        <v>407</v>
      </c>
      <c r="B876" t="s">
        <v>912</v>
      </c>
      <c r="C876" t="s">
        <v>577</v>
      </c>
      <c r="D876" s="69">
        <v>9.3169690502000009</v>
      </c>
      <c r="E876">
        <v>2021</v>
      </c>
    </row>
    <row r="877" spans="1:5">
      <c r="A877" t="s">
        <v>408</v>
      </c>
      <c r="B877" t="s">
        <v>913</v>
      </c>
      <c r="C877" t="s">
        <v>569</v>
      </c>
      <c r="D877" s="69">
        <v>7.6984213320999997</v>
      </c>
      <c r="E877">
        <v>2021</v>
      </c>
    </row>
    <row r="878" spans="1:5">
      <c r="A878" t="s">
        <v>409</v>
      </c>
      <c r="B878" t="s">
        <v>914</v>
      </c>
      <c r="C878" t="s">
        <v>584</v>
      </c>
      <c r="D878" s="69">
        <v>14.607092055000001</v>
      </c>
      <c r="E878">
        <v>2021</v>
      </c>
    </row>
    <row r="879" spans="1:5">
      <c r="A879" t="s">
        <v>410</v>
      </c>
      <c r="B879" t="s">
        <v>914</v>
      </c>
      <c r="C879" t="s">
        <v>584</v>
      </c>
      <c r="D879" s="69" t="s">
        <v>570</v>
      </c>
      <c r="E879">
        <v>2021</v>
      </c>
    </row>
    <row r="880" spans="1:5">
      <c r="A880" t="s">
        <v>411</v>
      </c>
      <c r="B880" t="s">
        <v>915</v>
      </c>
      <c r="C880" t="s">
        <v>584</v>
      </c>
      <c r="D880" s="69" t="s">
        <v>570</v>
      </c>
      <c r="E880">
        <v>2021</v>
      </c>
    </row>
    <row r="881" spans="1:5">
      <c r="A881" t="s">
        <v>412</v>
      </c>
      <c r="B881" t="s">
        <v>916</v>
      </c>
      <c r="C881" t="s">
        <v>577</v>
      </c>
      <c r="D881" s="69">
        <v>8.9102320273999993</v>
      </c>
      <c r="E881">
        <v>2021</v>
      </c>
    </row>
    <row r="882" spans="1:5">
      <c r="A882" t="s">
        <v>413</v>
      </c>
      <c r="B882" t="s">
        <v>917</v>
      </c>
      <c r="C882" t="s">
        <v>13</v>
      </c>
      <c r="D882" s="69" t="s">
        <v>570</v>
      </c>
      <c r="E882">
        <v>2021</v>
      </c>
    </row>
    <row r="883" spans="1:5">
      <c r="A883" t="s">
        <v>414</v>
      </c>
      <c r="B883" t="s">
        <v>917</v>
      </c>
      <c r="C883" t="s">
        <v>13</v>
      </c>
      <c r="D883" s="69" t="s">
        <v>570</v>
      </c>
      <c r="E883">
        <v>2021</v>
      </c>
    </row>
    <row r="884" spans="1:5">
      <c r="A884" t="s">
        <v>415</v>
      </c>
      <c r="B884" t="s">
        <v>918</v>
      </c>
      <c r="C884" t="s">
        <v>13</v>
      </c>
      <c r="D884" s="69" t="s">
        <v>570</v>
      </c>
      <c r="E884">
        <v>2021</v>
      </c>
    </row>
    <row r="885" spans="1:5">
      <c r="A885" t="s">
        <v>416</v>
      </c>
      <c r="B885" t="s">
        <v>919</v>
      </c>
      <c r="C885" t="s">
        <v>569</v>
      </c>
      <c r="D885" s="69">
        <v>4.8939040843999999</v>
      </c>
      <c r="E885">
        <v>2021</v>
      </c>
    </row>
    <row r="886" spans="1:5">
      <c r="A886" t="s">
        <v>417</v>
      </c>
      <c r="B886" t="s">
        <v>920</v>
      </c>
      <c r="C886" t="s">
        <v>18</v>
      </c>
      <c r="D886" s="69">
        <v>0</v>
      </c>
      <c r="E886">
        <v>2021</v>
      </c>
    </row>
    <row r="887" spans="1:5">
      <c r="A887" t="s">
        <v>418</v>
      </c>
      <c r="B887" t="s">
        <v>921</v>
      </c>
      <c r="C887" t="s">
        <v>569</v>
      </c>
      <c r="D887" s="69" t="s">
        <v>570</v>
      </c>
      <c r="E887">
        <v>2021</v>
      </c>
    </row>
    <row r="888" spans="1:5">
      <c r="A888" t="s">
        <v>419</v>
      </c>
      <c r="B888" t="s">
        <v>922</v>
      </c>
      <c r="C888" t="s">
        <v>577</v>
      </c>
      <c r="D888" s="69">
        <v>7.2314663499999998</v>
      </c>
      <c r="E888">
        <v>2021</v>
      </c>
    </row>
    <row r="889" spans="1:5">
      <c r="A889" t="s">
        <v>420</v>
      </c>
      <c r="B889" t="s">
        <v>923</v>
      </c>
      <c r="C889" t="s">
        <v>10</v>
      </c>
      <c r="D889" s="69">
        <v>2.3332691066</v>
      </c>
      <c r="E889">
        <v>2021</v>
      </c>
    </row>
    <row r="890" spans="1:5">
      <c r="A890" t="s">
        <v>421</v>
      </c>
      <c r="B890" t="s">
        <v>924</v>
      </c>
      <c r="C890" t="s">
        <v>577</v>
      </c>
      <c r="D890" s="69" t="s">
        <v>570</v>
      </c>
      <c r="E890">
        <v>2021</v>
      </c>
    </row>
    <row r="891" spans="1:5">
      <c r="A891" t="s">
        <v>422</v>
      </c>
      <c r="B891" t="s">
        <v>925</v>
      </c>
      <c r="C891" t="s">
        <v>577</v>
      </c>
      <c r="D891" s="69" t="s">
        <v>570</v>
      </c>
      <c r="E891">
        <v>2021</v>
      </c>
    </row>
    <row r="892" spans="1:5">
      <c r="A892" t="s">
        <v>423</v>
      </c>
      <c r="B892" t="s">
        <v>926</v>
      </c>
      <c r="C892" t="s">
        <v>18</v>
      </c>
      <c r="D892" s="69" t="s">
        <v>570</v>
      </c>
      <c r="E892">
        <v>2021</v>
      </c>
    </row>
    <row r="893" spans="1:5">
      <c r="A893" t="s">
        <v>424</v>
      </c>
      <c r="B893" t="s">
        <v>927</v>
      </c>
      <c r="C893" t="s">
        <v>10</v>
      </c>
      <c r="D893" s="69" t="s">
        <v>570</v>
      </c>
      <c r="E893">
        <v>2021</v>
      </c>
    </row>
    <row r="894" spans="1:5">
      <c r="A894" t="s">
        <v>425</v>
      </c>
      <c r="B894" t="s">
        <v>928</v>
      </c>
      <c r="C894" t="s">
        <v>577</v>
      </c>
      <c r="D894" s="69" t="s">
        <v>570</v>
      </c>
      <c r="E894">
        <v>2021</v>
      </c>
    </row>
    <row r="895" spans="1:5">
      <c r="A895" t="s">
        <v>426</v>
      </c>
      <c r="B895" t="s">
        <v>928</v>
      </c>
      <c r="C895" t="s">
        <v>577</v>
      </c>
      <c r="D895" s="69" t="s">
        <v>570</v>
      </c>
      <c r="E895">
        <v>2021</v>
      </c>
    </row>
    <row r="896" spans="1:5">
      <c r="A896" t="s">
        <v>427</v>
      </c>
      <c r="B896" t="s">
        <v>929</v>
      </c>
      <c r="C896" t="s">
        <v>10</v>
      </c>
      <c r="D896" s="69">
        <v>3.8701584485999998</v>
      </c>
      <c r="E896">
        <v>2021</v>
      </c>
    </row>
    <row r="897" spans="1:5">
      <c r="A897" t="s">
        <v>428</v>
      </c>
      <c r="B897" t="s">
        <v>930</v>
      </c>
      <c r="C897" t="s">
        <v>584</v>
      </c>
      <c r="D897" s="69" t="s">
        <v>570</v>
      </c>
      <c r="E897">
        <v>2021</v>
      </c>
    </row>
    <row r="898" spans="1:5">
      <c r="A898" t="s">
        <v>429</v>
      </c>
      <c r="B898" t="s">
        <v>931</v>
      </c>
      <c r="C898" t="s">
        <v>13</v>
      </c>
      <c r="D898" s="69" t="s">
        <v>570</v>
      </c>
      <c r="E898">
        <v>2021</v>
      </c>
    </row>
    <row r="899" spans="1:5">
      <c r="A899" t="s">
        <v>430</v>
      </c>
      <c r="B899" t="s">
        <v>932</v>
      </c>
      <c r="C899" t="s">
        <v>577</v>
      </c>
      <c r="D899" s="69" t="s">
        <v>570</v>
      </c>
      <c r="E899">
        <v>2021</v>
      </c>
    </row>
    <row r="900" spans="1:5">
      <c r="A900" t="s">
        <v>431</v>
      </c>
      <c r="B900" t="s">
        <v>932</v>
      </c>
      <c r="C900" t="s">
        <v>577</v>
      </c>
      <c r="D900" s="69" t="s">
        <v>570</v>
      </c>
      <c r="E900">
        <v>2021</v>
      </c>
    </row>
    <row r="901" spans="1:5">
      <c r="A901" t="s">
        <v>432</v>
      </c>
      <c r="B901" t="s">
        <v>933</v>
      </c>
      <c r="C901" t="s">
        <v>569</v>
      </c>
      <c r="D901" s="69" t="s">
        <v>570</v>
      </c>
      <c r="E901">
        <v>2021</v>
      </c>
    </row>
    <row r="902" spans="1:5">
      <c r="A902" t="s">
        <v>433</v>
      </c>
      <c r="B902" t="s">
        <v>934</v>
      </c>
      <c r="C902" t="s">
        <v>584</v>
      </c>
      <c r="D902" s="69" t="s">
        <v>570</v>
      </c>
      <c r="E902">
        <v>2021</v>
      </c>
    </row>
    <row r="903" spans="1:5">
      <c r="A903" t="s">
        <v>434</v>
      </c>
      <c r="B903" t="s">
        <v>935</v>
      </c>
      <c r="C903" t="s">
        <v>569</v>
      </c>
      <c r="D903" s="69" t="s">
        <v>570</v>
      </c>
      <c r="E903">
        <v>2021</v>
      </c>
    </row>
    <row r="904" spans="1:5">
      <c r="A904" t="s">
        <v>435</v>
      </c>
      <c r="B904" t="s">
        <v>935</v>
      </c>
      <c r="C904" t="s">
        <v>569</v>
      </c>
      <c r="D904" s="69" t="s">
        <v>570</v>
      </c>
      <c r="E904">
        <v>2021</v>
      </c>
    </row>
    <row r="905" spans="1:5">
      <c r="A905" t="s">
        <v>436</v>
      </c>
      <c r="B905" t="s">
        <v>936</v>
      </c>
      <c r="C905" t="s">
        <v>13</v>
      </c>
      <c r="D905" s="69" t="s">
        <v>570</v>
      </c>
      <c r="E905">
        <v>2021</v>
      </c>
    </row>
    <row r="906" spans="1:5">
      <c r="A906" t="s">
        <v>437</v>
      </c>
      <c r="B906" t="s">
        <v>937</v>
      </c>
      <c r="C906" t="s">
        <v>577</v>
      </c>
      <c r="D906" s="69" t="s">
        <v>570</v>
      </c>
      <c r="E906">
        <v>2021</v>
      </c>
    </row>
    <row r="907" spans="1:5">
      <c r="A907" t="s">
        <v>438</v>
      </c>
      <c r="B907" t="s">
        <v>938</v>
      </c>
      <c r="C907" t="s">
        <v>569</v>
      </c>
      <c r="D907" s="69" t="s">
        <v>570</v>
      </c>
      <c r="E907">
        <v>2021</v>
      </c>
    </row>
    <row r="908" spans="1:5">
      <c r="A908" t="s">
        <v>439</v>
      </c>
      <c r="B908" t="s">
        <v>939</v>
      </c>
      <c r="C908" t="s">
        <v>577</v>
      </c>
      <c r="D908" s="69" t="s">
        <v>570</v>
      </c>
      <c r="E908">
        <v>2021</v>
      </c>
    </row>
    <row r="909" spans="1:5">
      <c r="A909" t="s">
        <v>440</v>
      </c>
      <c r="B909" t="s">
        <v>940</v>
      </c>
      <c r="C909" t="s">
        <v>10</v>
      </c>
      <c r="D909" s="69" t="s">
        <v>570</v>
      </c>
      <c r="E909">
        <v>2021</v>
      </c>
    </row>
    <row r="910" spans="1:5">
      <c r="A910" t="s">
        <v>441</v>
      </c>
      <c r="B910" t="s">
        <v>941</v>
      </c>
      <c r="C910" t="s">
        <v>618</v>
      </c>
      <c r="D910" s="69" t="s">
        <v>570</v>
      </c>
      <c r="E910">
        <v>2021</v>
      </c>
    </row>
    <row r="911" spans="1:5">
      <c r="A911" t="s">
        <v>442</v>
      </c>
      <c r="B911" t="s">
        <v>942</v>
      </c>
      <c r="C911" t="s">
        <v>18</v>
      </c>
      <c r="D911" s="69" t="s">
        <v>570</v>
      </c>
      <c r="E911">
        <v>2021</v>
      </c>
    </row>
    <row r="912" spans="1:5">
      <c r="A912" t="s">
        <v>443</v>
      </c>
      <c r="B912" t="s">
        <v>943</v>
      </c>
      <c r="C912" t="s">
        <v>18</v>
      </c>
      <c r="D912" s="69" t="s">
        <v>570</v>
      </c>
      <c r="E912">
        <v>2021</v>
      </c>
    </row>
    <row r="913" spans="1:5">
      <c r="A913" t="s">
        <v>444</v>
      </c>
      <c r="B913" t="s">
        <v>943</v>
      </c>
      <c r="C913" t="s">
        <v>18</v>
      </c>
      <c r="D913" s="69" t="s">
        <v>570</v>
      </c>
      <c r="E913">
        <v>2021</v>
      </c>
    </row>
    <row r="914" spans="1:5">
      <c r="A914" t="s">
        <v>445</v>
      </c>
      <c r="B914" t="s">
        <v>944</v>
      </c>
      <c r="C914" t="s">
        <v>577</v>
      </c>
      <c r="D914" s="69" t="s">
        <v>570</v>
      </c>
      <c r="E914">
        <v>2021</v>
      </c>
    </row>
    <row r="915" spans="1:5">
      <c r="A915" t="s">
        <v>446</v>
      </c>
      <c r="B915" t="s">
        <v>945</v>
      </c>
      <c r="C915" t="s">
        <v>584</v>
      </c>
      <c r="D915" s="69">
        <v>17.928382599999999</v>
      </c>
      <c r="E915">
        <v>2021</v>
      </c>
    </row>
    <row r="916" spans="1:5">
      <c r="A916" t="s">
        <v>447</v>
      </c>
      <c r="B916" t="s">
        <v>946</v>
      </c>
      <c r="C916" t="s">
        <v>577</v>
      </c>
      <c r="D916" s="69" t="s">
        <v>570</v>
      </c>
      <c r="E916">
        <v>2021</v>
      </c>
    </row>
    <row r="917" spans="1:5">
      <c r="A917" t="s">
        <v>448</v>
      </c>
      <c r="B917" t="s">
        <v>947</v>
      </c>
      <c r="C917" t="s">
        <v>584</v>
      </c>
      <c r="D917" s="69" t="s">
        <v>570</v>
      </c>
      <c r="E917">
        <v>2021</v>
      </c>
    </row>
    <row r="918" spans="1:5">
      <c r="A918" t="s">
        <v>449</v>
      </c>
      <c r="B918" t="s">
        <v>948</v>
      </c>
      <c r="C918" t="s">
        <v>10</v>
      </c>
      <c r="D918" s="69" t="s">
        <v>570</v>
      </c>
      <c r="E918">
        <v>2021</v>
      </c>
    </row>
    <row r="919" spans="1:5">
      <c r="A919" t="s">
        <v>450</v>
      </c>
      <c r="B919" t="s">
        <v>949</v>
      </c>
      <c r="C919" t="s">
        <v>577</v>
      </c>
      <c r="D919" s="69" t="s">
        <v>570</v>
      </c>
      <c r="E919">
        <v>2021</v>
      </c>
    </row>
    <row r="920" spans="1:5">
      <c r="A920" t="s">
        <v>451</v>
      </c>
      <c r="B920" t="s">
        <v>950</v>
      </c>
      <c r="C920" t="s">
        <v>577</v>
      </c>
      <c r="D920" s="69" t="s">
        <v>570</v>
      </c>
      <c r="E920">
        <v>2021</v>
      </c>
    </row>
    <row r="921" spans="1:5">
      <c r="A921" t="s">
        <v>452</v>
      </c>
      <c r="B921" t="s">
        <v>951</v>
      </c>
      <c r="C921" t="s">
        <v>577</v>
      </c>
      <c r="D921" s="69" t="s">
        <v>570</v>
      </c>
      <c r="E921">
        <v>2021</v>
      </c>
    </row>
    <row r="922" spans="1:5">
      <c r="A922" t="s">
        <v>453</v>
      </c>
      <c r="B922" t="s">
        <v>952</v>
      </c>
      <c r="C922" t="s">
        <v>577</v>
      </c>
      <c r="D922" s="69" t="s">
        <v>570</v>
      </c>
      <c r="E922">
        <v>2021</v>
      </c>
    </row>
    <row r="923" spans="1:5">
      <c r="A923" t="s">
        <v>454</v>
      </c>
      <c r="B923" t="s">
        <v>953</v>
      </c>
      <c r="C923" t="s">
        <v>577</v>
      </c>
      <c r="D923" s="69" t="s">
        <v>570</v>
      </c>
      <c r="E923">
        <v>2021</v>
      </c>
    </row>
    <row r="924" spans="1:5">
      <c r="A924" t="s">
        <v>455</v>
      </c>
      <c r="B924" t="s">
        <v>954</v>
      </c>
      <c r="C924" t="s">
        <v>18</v>
      </c>
      <c r="D924" s="69">
        <v>6.0376944991999997</v>
      </c>
      <c r="E924">
        <v>2021</v>
      </c>
    </row>
    <row r="925" spans="1:5">
      <c r="A925" t="s">
        <v>456</v>
      </c>
      <c r="B925" t="s">
        <v>955</v>
      </c>
      <c r="C925" t="s">
        <v>577</v>
      </c>
      <c r="D925" s="69">
        <v>10.652612693</v>
      </c>
      <c r="E925">
        <v>2021</v>
      </c>
    </row>
    <row r="926" spans="1:5">
      <c r="A926" t="s">
        <v>457</v>
      </c>
      <c r="B926" t="s">
        <v>956</v>
      </c>
      <c r="C926" t="s">
        <v>577</v>
      </c>
      <c r="D926" s="69" t="s">
        <v>570</v>
      </c>
      <c r="E926">
        <v>2021</v>
      </c>
    </row>
    <row r="927" spans="1:5">
      <c r="A927" t="s">
        <v>458</v>
      </c>
      <c r="B927" t="s">
        <v>956</v>
      </c>
      <c r="C927" t="s">
        <v>577</v>
      </c>
      <c r="D927" s="69" t="s">
        <v>570</v>
      </c>
      <c r="E927">
        <v>2021</v>
      </c>
    </row>
    <row r="928" spans="1:5">
      <c r="A928" t="s">
        <v>459</v>
      </c>
      <c r="B928" t="s">
        <v>957</v>
      </c>
      <c r="C928" t="s">
        <v>584</v>
      </c>
      <c r="D928" s="69" t="s">
        <v>570</v>
      </c>
      <c r="E928">
        <v>2021</v>
      </c>
    </row>
    <row r="929" spans="1:5">
      <c r="A929" t="s">
        <v>460</v>
      </c>
      <c r="B929" t="s">
        <v>958</v>
      </c>
      <c r="C929" t="s">
        <v>18</v>
      </c>
      <c r="D929" s="69" t="s">
        <v>570</v>
      </c>
      <c r="E929">
        <v>2021</v>
      </c>
    </row>
    <row r="930" spans="1:5">
      <c r="A930" t="s">
        <v>461</v>
      </c>
      <c r="B930" t="s">
        <v>959</v>
      </c>
      <c r="C930" t="s">
        <v>584</v>
      </c>
      <c r="D930" s="69">
        <v>10.326987234000001</v>
      </c>
      <c r="E930">
        <v>2021</v>
      </c>
    </row>
    <row r="931" spans="1:5">
      <c r="A931" t="s">
        <v>462</v>
      </c>
      <c r="B931" t="s">
        <v>960</v>
      </c>
      <c r="C931" t="s">
        <v>13</v>
      </c>
      <c r="D931" s="69">
        <v>7.4092056709999996</v>
      </c>
      <c r="E931">
        <v>2021</v>
      </c>
    </row>
    <row r="932" spans="1:5">
      <c r="A932" t="s">
        <v>463</v>
      </c>
      <c r="B932" t="s">
        <v>961</v>
      </c>
      <c r="C932" t="s">
        <v>18</v>
      </c>
      <c r="D932" s="69">
        <v>2.5420068882</v>
      </c>
      <c r="E932">
        <v>2021</v>
      </c>
    </row>
    <row r="933" spans="1:5">
      <c r="A933" t="s">
        <v>464</v>
      </c>
      <c r="B933" t="s">
        <v>962</v>
      </c>
      <c r="C933" t="s">
        <v>577</v>
      </c>
      <c r="D933" s="69">
        <v>8.1094036967999994</v>
      </c>
      <c r="E933">
        <v>2021</v>
      </c>
    </row>
    <row r="934" spans="1:5">
      <c r="A934" t="s">
        <v>465</v>
      </c>
      <c r="B934" t="s">
        <v>962</v>
      </c>
      <c r="C934" t="s">
        <v>577</v>
      </c>
      <c r="D934" s="69" t="s">
        <v>570</v>
      </c>
      <c r="E934">
        <v>2021</v>
      </c>
    </row>
    <row r="935" spans="1:5">
      <c r="A935" t="s">
        <v>466</v>
      </c>
      <c r="B935" t="s">
        <v>963</v>
      </c>
      <c r="C935" t="s">
        <v>577</v>
      </c>
      <c r="D935" s="69">
        <v>9.1798418971999993</v>
      </c>
      <c r="E935">
        <v>2021</v>
      </c>
    </row>
    <row r="936" spans="1:5">
      <c r="A936" t="s">
        <v>467</v>
      </c>
      <c r="B936" t="s">
        <v>964</v>
      </c>
      <c r="C936" t="s">
        <v>14</v>
      </c>
      <c r="D936" s="69" t="s">
        <v>570</v>
      </c>
      <c r="E936">
        <v>2021</v>
      </c>
    </row>
    <row r="937" spans="1:5">
      <c r="A937" t="s">
        <v>468</v>
      </c>
      <c r="B937" t="s">
        <v>965</v>
      </c>
      <c r="C937" t="s">
        <v>18</v>
      </c>
      <c r="D937" s="69" t="s">
        <v>570</v>
      </c>
      <c r="E937">
        <v>2021</v>
      </c>
    </row>
    <row r="938" spans="1:5">
      <c r="A938" t="s">
        <v>469</v>
      </c>
      <c r="B938" t="s">
        <v>965</v>
      </c>
      <c r="C938" t="s">
        <v>18</v>
      </c>
      <c r="D938" s="69" t="s">
        <v>570</v>
      </c>
      <c r="E938">
        <v>2021</v>
      </c>
    </row>
    <row r="939" spans="1:5">
      <c r="A939" t="s">
        <v>470</v>
      </c>
      <c r="B939" t="s">
        <v>966</v>
      </c>
      <c r="C939" t="s">
        <v>577</v>
      </c>
      <c r="D939" s="69" t="s">
        <v>570</v>
      </c>
      <c r="E939">
        <v>2021</v>
      </c>
    </row>
    <row r="940" spans="1:5">
      <c r="A940" t="s">
        <v>471</v>
      </c>
      <c r="B940" t="s">
        <v>967</v>
      </c>
      <c r="C940" t="s">
        <v>577</v>
      </c>
      <c r="D940" s="69">
        <v>9.7996479625999999</v>
      </c>
      <c r="E940">
        <v>2021</v>
      </c>
    </row>
    <row r="941" spans="1:5">
      <c r="A941" t="s">
        <v>472</v>
      </c>
      <c r="B941" t="s">
        <v>968</v>
      </c>
      <c r="C941" t="s">
        <v>584</v>
      </c>
      <c r="D941" s="69" t="s">
        <v>570</v>
      </c>
      <c r="E941">
        <v>2021</v>
      </c>
    </row>
    <row r="942" spans="1:5">
      <c r="A942" t="s">
        <v>473</v>
      </c>
      <c r="B942" t="s">
        <v>969</v>
      </c>
      <c r="C942" t="s">
        <v>569</v>
      </c>
      <c r="D942" s="69">
        <v>18.287033474000001</v>
      </c>
      <c r="E942">
        <v>2021</v>
      </c>
    </row>
    <row r="943" spans="1:5">
      <c r="A943" t="s">
        <v>474</v>
      </c>
      <c r="B943" t="s">
        <v>970</v>
      </c>
      <c r="C943" t="s">
        <v>569</v>
      </c>
      <c r="D943" s="69">
        <v>10.859814867000001</v>
      </c>
      <c r="E943">
        <v>2021</v>
      </c>
    </row>
    <row r="944" spans="1:5">
      <c r="A944" t="s">
        <v>475</v>
      </c>
      <c r="B944" t="s">
        <v>971</v>
      </c>
      <c r="C944" t="s">
        <v>569</v>
      </c>
      <c r="D944" s="69" t="s">
        <v>570</v>
      </c>
      <c r="E944">
        <v>2021</v>
      </c>
    </row>
    <row r="945" spans="1:5">
      <c r="A945" t="s">
        <v>476</v>
      </c>
      <c r="B945" t="s">
        <v>972</v>
      </c>
      <c r="C945" t="s">
        <v>618</v>
      </c>
      <c r="D945" s="69" t="s">
        <v>570</v>
      </c>
      <c r="E945">
        <v>2021</v>
      </c>
    </row>
    <row r="946" spans="1:5">
      <c r="A946" t="s">
        <v>477</v>
      </c>
      <c r="B946" t="s">
        <v>973</v>
      </c>
      <c r="C946" t="s">
        <v>577</v>
      </c>
      <c r="D946" s="69" t="s">
        <v>570</v>
      </c>
      <c r="E946">
        <v>2021</v>
      </c>
    </row>
    <row r="947" spans="1:5">
      <c r="A947" t="s">
        <v>478</v>
      </c>
      <c r="B947" t="s">
        <v>974</v>
      </c>
      <c r="C947" t="s">
        <v>577</v>
      </c>
      <c r="D947" s="69" t="s">
        <v>570</v>
      </c>
      <c r="E947">
        <v>2021</v>
      </c>
    </row>
    <row r="948" spans="1:5">
      <c r="A948" t="s">
        <v>479</v>
      </c>
      <c r="B948" t="s">
        <v>975</v>
      </c>
      <c r="C948" t="s">
        <v>584</v>
      </c>
      <c r="D948" s="69" t="s">
        <v>570</v>
      </c>
      <c r="E948">
        <v>2021</v>
      </c>
    </row>
    <row r="949" spans="1:5">
      <c r="A949" t="s">
        <v>480</v>
      </c>
      <c r="B949" t="s">
        <v>976</v>
      </c>
      <c r="C949" t="s">
        <v>569</v>
      </c>
      <c r="D949" s="69">
        <v>12.513572204000001</v>
      </c>
      <c r="E949">
        <v>2021</v>
      </c>
    </row>
    <row r="950" spans="1:5">
      <c r="A950" t="s">
        <v>481</v>
      </c>
      <c r="B950" t="s">
        <v>977</v>
      </c>
      <c r="C950" t="s">
        <v>569</v>
      </c>
      <c r="D950" s="69">
        <v>8.1026629792999998</v>
      </c>
      <c r="E950">
        <v>2021</v>
      </c>
    </row>
    <row r="951" spans="1:5">
      <c r="A951" t="s">
        <v>482</v>
      </c>
      <c r="B951" t="s">
        <v>977</v>
      </c>
      <c r="C951" t="s">
        <v>569</v>
      </c>
      <c r="D951" s="69" t="s">
        <v>570</v>
      </c>
      <c r="E951">
        <v>2021</v>
      </c>
    </row>
    <row r="952" spans="1:5">
      <c r="A952" t="s">
        <v>483</v>
      </c>
      <c r="B952" t="s">
        <v>978</v>
      </c>
      <c r="C952" t="s">
        <v>584</v>
      </c>
      <c r="D952" s="69" t="s">
        <v>570</v>
      </c>
      <c r="E952">
        <v>2021</v>
      </c>
    </row>
    <row r="953" spans="1:5">
      <c r="A953" t="s">
        <v>484</v>
      </c>
      <c r="B953" t="s">
        <v>978</v>
      </c>
      <c r="C953" t="s">
        <v>584</v>
      </c>
      <c r="D953" s="69" t="s">
        <v>570</v>
      </c>
      <c r="E953">
        <v>2021</v>
      </c>
    </row>
    <row r="954" spans="1:5">
      <c r="A954" t="s">
        <v>485</v>
      </c>
      <c r="B954" t="s">
        <v>979</v>
      </c>
      <c r="C954" t="s">
        <v>618</v>
      </c>
      <c r="D954" s="69" t="s">
        <v>570</v>
      </c>
      <c r="E954">
        <v>2021</v>
      </c>
    </row>
    <row r="955" spans="1:5">
      <c r="A955" t="s">
        <v>486</v>
      </c>
      <c r="B955" t="s">
        <v>980</v>
      </c>
      <c r="C955" t="s">
        <v>569</v>
      </c>
      <c r="D955" s="69">
        <v>7.7960387695</v>
      </c>
      <c r="E955">
        <v>2021</v>
      </c>
    </row>
    <row r="956" spans="1:5">
      <c r="A956" t="s">
        <v>487</v>
      </c>
      <c r="B956" t="s">
        <v>981</v>
      </c>
      <c r="C956" t="s">
        <v>13</v>
      </c>
      <c r="D956" s="69">
        <v>5.5831559024999997</v>
      </c>
      <c r="E956">
        <v>2021</v>
      </c>
    </row>
    <row r="957" spans="1:5">
      <c r="A957" t="s">
        <v>488</v>
      </c>
      <c r="B957" t="s">
        <v>982</v>
      </c>
      <c r="C957" t="s">
        <v>577</v>
      </c>
      <c r="D957" s="69">
        <v>9.3904185897999994</v>
      </c>
      <c r="E957">
        <v>2021</v>
      </c>
    </row>
    <row r="958" spans="1:5">
      <c r="A958" t="s">
        <v>489</v>
      </c>
      <c r="B958" t="s">
        <v>983</v>
      </c>
      <c r="C958" t="s">
        <v>577</v>
      </c>
      <c r="D958" s="69">
        <v>5.0004340655000004</v>
      </c>
      <c r="E958">
        <v>2021</v>
      </c>
    </row>
    <row r="959" spans="1:5">
      <c r="A959" t="s">
        <v>490</v>
      </c>
      <c r="B959" t="s">
        <v>984</v>
      </c>
      <c r="C959" t="s">
        <v>584</v>
      </c>
      <c r="D959" s="69" t="s">
        <v>570</v>
      </c>
      <c r="E959">
        <v>2021</v>
      </c>
    </row>
    <row r="960" spans="1:5">
      <c r="A960" t="s">
        <v>491</v>
      </c>
      <c r="B960" t="s">
        <v>985</v>
      </c>
      <c r="C960" t="s">
        <v>584</v>
      </c>
      <c r="D960" s="69" t="s">
        <v>570</v>
      </c>
      <c r="E960">
        <v>2021</v>
      </c>
    </row>
    <row r="961" spans="1:5">
      <c r="A961" t="s">
        <v>492</v>
      </c>
      <c r="B961" t="s">
        <v>986</v>
      </c>
      <c r="C961" t="s">
        <v>577</v>
      </c>
      <c r="D961" s="69" t="s">
        <v>570</v>
      </c>
      <c r="E961">
        <v>2021</v>
      </c>
    </row>
    <row r="962" spans="1:5">
      <c r="A962" t="s">
        <v>493</v>
      </c>
      <c r="B962" t="s">
        <v>987</v>
      </c>
      <c r="C962" t="s">
        <v>569</v>
      </c>
      <c r="D962" s="69">
        <v>7.9901305129000004</v>
      </c>
      <c r="E962">
        <v>2021</v>
      </c>
    </row>
    <row r="963" spans="1:5">
      <c r="A963" t="s">
        <v>494</v>
      </c>
      <c r="B963" t="s">
        <v>988</v>
      </c>
      <c r="C963" t="s">
        <v>10</v>
      </c>
      <c r="D963" s="69" t="s">
        <v>570</v>
      </c>
      <c r="E963">
        <v>2021</v>
      </c>
    </row>
    <row r="964" spans="1:5">
      <c r="A964" t="s">
        <v>495</v>
      </c>
      <c r="B964" t="s">
        <v>989</v>
      </c>
      <c r="C964" t="s">
        <v>569</v>
      </c>
      <c r="D964" s="69">
        <v>10.471698113</v>
      </c>
      <c r="E964">
        <v>2021</v>
      </c>
    </row>
    <row r="965" spans="1:5">
      <c r="A965" t="s">
        <v>496</v>
      </c>
      <c r="B965" t="s">
        <v>990</v>
      </c>
      <c r="C965" t="s">
        <v>577</v>
      </c>
      <c r="D965" s="69" t="s">
        <v>570</v>
      </c>
      <c r="E965">
        <v>2021</v>
      </c>
    </row>
    <row r="966" spans="1:5">
      <c r="A966" t="s">
        <v>497</v>
      </c>
      <c r="B966" t="s">
        <v>990</v>
      </c>
      <c r="C966" t="s">
        <v>577</v>
      </c>
      <c r="D966" s="69" t="s">
        <v>570</v>
      </c>
      <c r="E966">
        <v>2021</v>
      </c>
    </row>
    <row r="967" spans="1:5">
      <c r="A967" t="s">
        <v>498</v>
      </c>
      <c r="B967" t="s">
        <v>991</v>
      </c>
      <c r="C967" t="s">
        <v>10</v>
      </c>
      <c r="D967" s="69">
        <v>5.4078553451999998</v>
      </c>
      <c r="E967">
        <v>2021</v>
      </c>
    </row>
    <row r="968" spans="1:5">
      <c r="A968" t="s">
        <v>499</v>
      </c>
      <c r="B968" t="s">
        <v>992</v>
      </c>
      <c r="C968" t="s">
        <v>569</v>
      </c>
      <c r="D968" s="69" t="s">
        <v>570</v>
      </c>
      <c r="E968">
        <v>2021</v>
      </c>
    </row>
    <row r="969" spans="1:5">
      <c r="A969" t="s">
        <v>500</v>
      </c>
      <c r="B969" t="s">
        <v>993</v>
      </c>
      <c r="C969" t="s">
        <v>13</v>
      </c>
      <c r="D969" s="69">
        <v>7.7061724488000003</v>
      </c>
      <c r="E969">
        <v>2021</v>
      </c>
    </row>
    <row r="970" spans="1:5">
      <c r="A970" t="s">
        <v>501</v>
      </c>
      <c r="B970" t="s">
        <v>994</v>
      </c>
      <c r="C970" t="s">
        <v>577</v>
      </c>
      <c r="D970" s="69" t="s">
        <v>570</v>
      </c>
      <c r="E970">
        <v>2021</v>
      </c>
    </row>
    <row r="971" spans="1:5">
      <c r="A971" t="s">
        <v>502</v>
      </c>
      <c r="B971" t="s">
        <v>995</v>
      </c>
      <c r="C971" t="s">
        <v>577</v>
      </c>
      <c r="D971" s="69">
        <v>0</v>
      </c>
      <c r="E971">
        <v>2021</v>
      </c>
    </row>
    <row r="972" spans="1:5">
      <c r="A972" t="s">
        <v>503</v>
      </c>
      <c r="B972" t="s">
        <v>995</v>
      </c>
      <c r="C972" t="s">
        <v>577</v>
      </c>
      <c r="D972" s="69" t="s">
        <v>570</v>
      </c>
      <c r="E972">
        <v>2021</v>
      </c>
    </row>
    <row r="973" spans="1:5">
      <c r="A973" t="s">
        <v>504</v>
      </c>
      <c r="B973" t="s">
        <v>996</v>
      </c>
      <c r="C973" t="s">
        <v>569</v>
      </c>
      <c r="D973" s="69">
        <v>7.3094115844000003</v>
      </c>
      <c r="E973">
        <v>2021</v>
      </c>
    </row>
    <row r="974" spans="1:5">
      <c r="A974" t="s">
        <v>505</v>
      </c>
      <c r="B974" t="s">
        <v>997</v>
      </c>
      <c r="C974" t="s">
        <v>577</v>
      </c>
      <c r="D974" s="69">
        <v>8.4031100478000003</v>
      </c>
      <c r="E974">
        <v>2021</v>
      </c>
    </row>
    <row r="975" spans="1:5">
      <c r="A975" t="s">
        <v>506</v>
      </c>
      <c r="B975" t="s">
        <v>998</v>
      </c>
      <c r="C975" t="s">
        <v>577</v>
      </c>
      <c r="D975" s="69" t="s">
        <v>570</v>
      </c>
      <c r="E975">
        <v>2021</v>
      </c>
    </row>
    <row r="976" spans="1:5">
      <c r="A976" t="s">
        <v>507</v>
      </c>
      <c r="B976" t="s">
        <v>999</v>
      </c>
      <c r="C976" t="s">
        <v>584</v>
      </c>
      <c r="D976" s="69" t="s">
        <v>570</v>
      </c>
      <c r="E976">
        <v>2021</v>
      </c>
    </row>
    <row r="977" spans="1:5">
      <c r="A977" t="s">
        <v>508</v>
      </c>
      <c r="B977" t="s">
        <v>1000</v>
      </c>
      <c r="C977" t="s">
        <v>577</v>
      </c>
      <c r="D977" s="69" t="s">
        <v>570</v>
      </c>
      <c r="E977">
        <v>2021</v>
      </c>
    </row>
    <row r="978" spans="1:5">
      <c r="A978" t="s">
        <v>509</v>
      </c>
      <c r="B978" t="s">
        <v>1000</v>
      </c>
      <c r="C978" t="s">
        <v>577</v>
      </c>
      <c r="D978" s="69" t="s">
        <v>570</v>
      </c>
      <c r="E978">
        <v>2021</v>
      </c>
    </row>
    <row r="979" spans="1:5">
      <c r="A979" t="s">
        <v>510</v>
      </c>
      <c r="B979" t="s">
        <v>1001</v>
      </c>
      <c r="C979" t="s">
        <v>10</v>
      </c>
      <c r="D979" s="69">
        <v>1.1337868481</v>
      </c>
      <c r="E979">
        <v>2021</v>
      </c>
    </row>
    <row r="980" spans="1:5">
      <c r="A980" t="s">
        <v>511</v>
      </c>
      <c r="B980" t="s">
        <v>1002</v>
      </c>
      <c r="C980" t="s">
        <v>569</v>
      </c>
      <c r="D980" s="69" t="s">
        <v>570</v>
      </c>
      <c r="E980">
        <v>2021</v>
      </c>
    </row>
    <row r="981" spans="1:5">
      <c r="A981" t="s">
        <v>512</v>
      </c>
      <c r="B981" t="s">
        <v>1003</v>
      </c>
      <c r="C981" t="s">
        <v>577</v>
      </c>
      <c r="D981" s="69">
        <v>5.6382821161000001</v>
      </c>
      <c r="E981">
        <v>2021</v>
      </c>
    </row>
    <row r="982" spans="1:5">
      <c r="A982" t="s">
        <v>513</v>
      </c>
      <c r="B982" t="s">
        <v>1003</v>
      </c>
      <c r="C982" t="s">
        <v>577</v>
      </c>
      <c r="D982" s="69" t="s">
        <v>570</v>
      </c>
      <c r="E982">
        <v>2021</v>
      </c>
    </row>
    <row r="983" spans="1:5">
      <c r="A983" t="s">
        <v>514</v>
      </c>
      <c r="B983" t="s">
        <v>1004</v>
      </c>
      <c r="C983" t="s">
        <v>584</v>
      </c>
      <c r="D983" s="69" t="s">
        <v>570</v>
      </c>
      <c r="E983">
        <v>2021</v>
      </c>
    </row>
    <row r="984" spans="1:5">
      <c r="A984" t="s">
        <v>515</v>
      </c>
      <c r="B984" t="s">
        <v>1005</v>
      </c>
      <c r="C984" t="s">
        <v>569</v>
      </c>
      <c r="D984" s="69">
        <v>11.894129179</v>
      </c>
      <c r="E984">
        <v>2021</v>
      </c>
    </row>
    <row r="985" spans="1:5">
      <c r="A985" t="s">
        <v>516</v>
      </c>
      <c r="B985" t="s">
        <v>1006</v>
      </c>
      <c r="C985" t="s">
        <v>18</v>
      </c>
      <c r="D985" s="69">
        <v>9.6118299446000002</v>
      </c>
      <c r="E985">
        <v>2021</v>
      </c>
    </row>
    <row r="986" spans="1:5">
      <c r="A986" t="s">
        <v>517</v>
      </c>
      <c r="B986" t="s">
        <v>1007</v>
      </c>
      <c r="C986" t="s">
        <v>584</v>
      </c>
      <c r="D986" s="69">
        <v>6.4006791172000002</v>
      </c>
      <c r="E986">
        <v>2021</v>
      </c>
    </row>
    <row r="987" spans="1:5">
      <c r="A987" t="s">
        <v>518</v>
      </c>
      <c r="B987" t="s">
        <v>1008</v>
      </c>
      <c r="C987" t="s">
        <v>13</v>
      </c>
      <c r="D987" s="69">
        <v>5.9238249595000001</v>
      </c>
      <c r="E987">
        <v>2021</v>
      </c>
    </row>
    <row r="988" spans="1:5">
      <c r="A988" t="s">
        <v>519</v>
      </c>
      <c r="B988" t="s">
        <v>1009</v>
      </c>
      <c r="C988" t="s">
        <v>10</v>
      </c>
      <c r="D988" s="69">
        <v>4.6588745267</v>
      </c>
      <c r="E988">
        <v>2021</v>
      </c>
    </row>
    <row r="989" spans="1:5">
      <c r="A989" t="s">
        <v>520</v>
      </c>
      <c r="B989" t="s">
        <v>1009</v>
      </c>
      <c r="C989" t="s">
        <v>10</v>
      </c>
      <c r="D989" s="69" t="s">
        <v>570</v>
      </c>
      <c r="E989">
        <v>2021</v>
      </c>
    </row>
    <row r="990" spans="1:5">
      <c r="A990" t="s">
        <v>521</v>
      </c>
      <c r="B990" t="s">
        <v>1010</v>
      </c>
      <c r="C990" t="s">
        <v>577</v>
      </c>
      <c r="D990" s="69">
        <v>7.6458256258999997</v>
      </c>
      <c r="E990">
        <v>2021</v>
      </c>
    </row>
    <row r="991" spans="1:5">
      <c r="A991" t="s">
        <v>522</v>
      </c>
      <c r="B991" t="s">
        <v>1011</v>
      </c>
      <c r="C991" t="s">
        <v>569</v>
      </c>
      <c r="D991" s="69">
        <v>9.1671845866999995</v>
      </c>
      <c r="E991">
        <v>2021</v>
      </c>
    </row>
    <row r="992" spans="1:5">
      <c r="A992" t="s">
        <v>523</v>
      </c>
      <c r="B992" t="s">
        <v>1012</v>
      </c>
      <c r="C992" t="s">
        <v>618</v>
      </c>
      <c r="D992" s="69" t="s">
        <v>570</v>
      </c>
      <c r="E992">
        <v>2021</v>
      </c>
    </row>
    <row r="993" spans="1:5">
      <c r="A993" t="s">
        <v>524</v>
      </c>
      <c r="B993" t="s">
        <v>1013</v>
      </c>
      <c r="C993" t="s">
        <v>618</v>
      </c>
      <c r="D993" s="69" t="s">
        <v>570</v>
      </c>
      <c r="E993">
        <v>2021</v>
      </c>
    </row>
    <row r="994" spans="1:5">
      <c r="A994" t="s">
        <v>525</v>
      </c>
      <c r="B994" t="s">
        <v>1014</v>
      </c>
      <c r="C994" t="s">
        <v>577</v>
      </c>
      <c r="D994" s="69" t="s">
        <v>570</v>
      </c>
      <c r="E994">
        <v>2021</v>
      </c>
    </row>
    <row r="995" spans="1:5">
      <c r="A995" t="s">
        <v>526</v>
      </c>
      <c r="B995" t="s">
        <v>1014</v>
      </c>
      <c r="C995" t="s">
        <v>577</v>
      </c>
      <c r="D995" s="69" t="s">
        <v>570</v>
      </c>
      <c r="E995">
        <v>2021</v>
      </c>
    </row>
    <row r="996" spans="1:5">
      <c r="A996" t="s">
        <v>527</v>
      </c>
      <c r="B996" t="s">
        <v>1015</v>
      </c>
      <c r="C996" t="s">
        <v>569</v>
      </c>
      <c r="D996" s="69" t="s">
        <v>570</v>
      </c>
      <c r="E996">
        <v>2021</v>
      </c>
    </row>
    <row r="997" spans="1:5">
      <c r="A997" t="s">
        <v>528</v>
      </c>
      <c r="B997" t="s">
        <v>1015</v>
      </c>
      <c r="C997" t="s">
        <v>569</v>
      </c>
      <c r="D997" s="69" t="s">
        <v>570</v>
      </c>
      <c r="E997">
        <v>2021</v>
      </c>
    </row>
    <row r="998" spans="1:5">
      <c r="A998" t="s">
        <v>529</v>
      </c>
      <c r="B998" t="s">
        <v>1016</v>
      </c>
      <c r="C998" t="s">
        <v>577</v>
      </c>
      <c r="D998" s="69" t="s">
        <v>570</v>
      </c>
      <c r="E998">
        <v>2021</v>
      </c>
    </row>
    <row r="999" spans="1:5">
      <c r="A999" t="s">
        <v>530</v>
      </c>
      <c r="B999" t="s">
        <v>1017</v>
      </c>
      <c r="C999" t="s">
        <v>584</v>
      </c>
      <c r="D999" s="69" t="s">
        <v>570</v>
      </c>
      <c r="E999">
        <v>2021</v>
      </c>
    </row>
    <row r="1000" spans="1:5">
      <c r="A1000" t="s">
        <v>50</v>
      </c>
      <c r="B1000" t="s">
        <v>567</v>
      </c>
      <c r="C1000" t="s">
        <v>10</v>
      </c>
      <c r="D1000" s="69">
        <v>9.8400806799999998</v>
      </c>
      <c r="E1000">
        <v>2022</v>
      </c>
    </row>
    <row r="1001" spans="1:5">
      <c r="A1001" t="s">
        <v>51</v>
      </c>
      <c r="B1001" t="s">
        <v>568</v>
      </c>
      <c r="C1001" t="s">
        <v>569</v>
      </c>
      <c r="D1001" s="69">
        <v>15.030549898</v>
      </c>
      <c r="E1001">
        <v>2022</v>
      </c>
    </row>
    <row r="1002" spans="1:5">
      <c r="A1002" t="s">
        <v>25</v>
      </c>
      <c r="B1002" t="s">
        <v>571</v>
      </c>
      <c r="C1002" t="s">
        <v>18</v>
      </c>
      <c r="D1002" s="69">
        <v>12.51200439</v>
      </c>
      <c r="E1002">
        <v>2022</v>
      </c>
    </row>
    <row r="1003" spans="1:5">
      <c r="A1003" t="s">
        <v>52</v>
      </c>
      <c r="B1003" t="s">
        <v>572</v>
      </c>
      <c r="C1003" t="s">
        <v>569</v>
      </c>
      <c r="D1003" s="69" t="s">
        <v>570</v>
      </c>
      <c r="E1003">
        <v>2022</v>
      </c>
    </row>
    <row r="1004" spans="1:5">
      <c r="A1004" t="s">
        <v>35</v>
      </c>
      <c r="B1004" t="s">
        <v>573</v>
      </c>
      <c r="C1004" t="s">
        <v>18</v>
      </c>
      <c r="D1004" s="69">
        <v>0</v>
      </c>
      <c r="E1004">
        <v>2022</v>
      </c>
    </row>
    <row r="1005" spans="1:5">
      <c r="A1005" t="s">
        <v>53</v>
      </c>
      <c r="B1005" t="s">
        <v>574</v>
      </c>
      <c r="C1005" t="s">
        <v>569</v>
      </c>
      <c r="D1005" s="69" t="s">
        <v>570</v>
      </c>
      <c r="E1005">
        <v>2022</v>
      </c>
    </row>
    <row r="1006" spans="1:5">
      <c r="A1006" t="s">
        <v>54</v>
      </c>
      <c r="B1006" t="s">
        <v>574</v>
      </c>
      <c r="C1006" t="s">
        <v>569</v>
      </c>
      <c r="D1006" s="69" t="s">
        <v>570</v>
      </c>
      <c r="E1006">
        <v>2022</v>
      </c>
    </row>
    <row r="1007" spans="1:5">
      <c r="A1007" t="s">
        <v>55</v>
      </c>
      <c r="B1007" t="s">
        <v>575</v>
      </c>
      <c r="C1007" t="s">
        <v>569</v>
      </c>
      <c r="D1007" s="69">
        <v>13.811598944</v>
      </c>
      <c r="E1007">
        <v>2022</v>
      </c>
    </row>
    <row r="1008" spans="1:5">
      <c r="A1008" t="s">
        <v>56</v>
      </c>
      <c r="B1008" t="s">
        <v>576</v>
      </c>
      <c r="C1008" t="s">
        <v>577</v>
      </c>
      <c r="D1008" s="69">
        <v>12.368190244000001</v>
      </c>
      <c r="E1008">
        <v>2022</v>
      </c>
    </row>
    <row r="1009" spans="1:5">
      <c r="A1009" t="s">
        <v>57</v>
      </c>
      <c r="B1009" t="s">
        <v>578</v>
      </c>
      <c r="C1009" t="s">
        <v>569</v>
      </c>
      <c r="D1009" s="69">
        <v>9.7310461669000006</v>
      </c>
      <c r="E1009">
        <v>2022</v>
      </c>
    </row>
    <row r="1010" spans="1:5">
      <c r="A1010" t="s">
        <v>58</v>
      </c>
      <c r="B1010" t="s">
        <v>579</v>
      </c>
      <c r="C1010" t="s">
        <v>10</v>
      </c>
      <c r="D1010" s="69" t="s">
        <v>570</v>
      </c>
      <c r="E1010">
        <v>2022</v>
      </c>
    </row>
    <row r="1011" spans="1:5">
      <c r="A1011" t="s">
        <v>59</v>
      </c>
      <c r="B1011" t="s">
        <v>580</v>
      </c>
      <c r="C1011" t="s">
        <v>569</v>
      </c>
      <c r="D1011" s="69">
        <v>11.568878155</v>
      </c>
      <c r="E1011">
        <v>2022</v>
      </c>
    </row>
    <row r="1012" spans="1:5">
      <c r="A1012" t="s">
        <v>60</v>
      </c>
      <c r="B1012" t="s">
        <v>581</v>
      </c>
      <c r="C1012" t="s">
        <v>569</v>
      </c>
      <c r="D1012" s="69" t="s">
        <v>570</v>
      </c>
      <c r="E1012">
        <v>2022</v>
      </c>
    </row>
    <row r="1013" spans="1:5">
      <c r="A1013" t="s">
        <v>61</v>
      </c>
      <c r="B1013" t="s">
        <v>581</v>
      </c>
      <c r="C1013" t="s">
        <v>569</v>
      </c>
      <c r="D1013" s="69" t="s">
        <v>570</v>
      </c>
      <c r="E1013">
        <v>2022</v>
      </c>
    </row>
    <row r="1014" spans="1:5">
      <c r="A1014" t="s">
        <v>62</v>
      </c>
      <c r="B1014" t="s">
        <v>582</v>
      </c>
      <c r="C1014" t="s">
        <v>569</v>
      </c>
      <c r="D1014" s="69" t="s">
        <v>570</v>
      </c>
      <c r="E1014">
        <v>2022</v>
      </c>
    </row>
    <row r="1015" spans="1:5">
      <c r="A1015" t="s">
        <v>63</v>
      </c>
      <c r="B1015" t="s">
        <v>583</v>
      </c>
      <c r="C1015" t="s">
        <v>584</v>
      </c>
      <c r="D1015" s="69" t="s">
        <v>570</v>
      </c>
      <c r="E1015">
        <v>2022</v>
      </c>
    </row>
    <row r="1016" spans="1:5">
      <c r="A1016" t="s">
        <v>64</v>
      </c>
      <c r="B1016" t="s">
        <v>585</v>
      </c>
      <c r="C1016" t="s">
        <v>569</v>
      </c>
      <c r="D1016" s="69">
        <v>16.400656064</v>
      </c>
      <c r="E1016">
        <v>2022</v>
      </c>
    </row>
    <row r="1017" spans="1:5">
      <c r="A1017" t="s">
        <v>65</v>
      </c>
      <c r="B1017" t="s">
        <v>585</v>
      </c>
      <c r="C1017" t="s">
        <v>14</v>
      </c>
      <c r="D1017" s="69" t="s">
        <v>570</v>
      </c>
      <c r="E1017">
        <v>2022</v>
      </c>
    </row>
    <row r="1018" spans="1:5">
      <c r="A1018" t="s">
        <v>66</v>
      </c>
      <c r="B1018" t="s">
        <v>586</v>
      </c>
      <c r="C1018" t="s">
        <v>584</v>
      </c>
      <c r="D1018" s="69" t="s">
        <v>570</v>
      </c>
      <c r="E1018">
        <v>2022</v>
      </c>
    </row>
    <row r="1019" spans="1:5">
      <c r="A1019" t="s">
        <v>67</v>
      </c>
      <c r="B1019" t="s">
        <v>587</v>
      </c>
      <c r="C1019" t="s">
        <v>584</v>
      </c>
      <c r="D1019" s="69">
        <v>9.5029666375000001</v>
      </c>
      <c r="E1019">
        <v>2022</v>
      </c>
    </row>
    <row r="1020" spans="1:5">
      <c r="A1020" t="s">
        <v>68</v>
      </c>
      <c r="B1020" t="s">
        <v>588</v>
      </c>
      <c r="C1020" t="s">
        <v>569</v>
      </c>
      <c r="D1020" s="69" t="s">
        <v>570</v>
      </c>
      <c r="E1020">
        <v>2022</v>
      </c>
    </row>
    <row r="1021" spans="1:5">
      <c r="A1021" t="s">
        <v>69</v>
      </c>
      <c r="B1021" t="s">
        <v>589</v>
      </c>
      <c r="C1021" t="s">
        <v>569</v>
      </c>
      <c r="D1021" s="69" t="s">
        <v>570</v>
      </c>
      <c r="E1021">
        <v>2022</v>
      </c>
    </row>
    <row r="1022" spans="1:5">
      <c r="A1022" t="s">
        <v>70</v>
      </c>
      <c r="B1022" t="s">
        <v>590</v>
      </c>
      <c r="C1022" t="s">
        <v>10</v>
      </c>
      <c r="D1022" s="69">
        <v>0.20831163421000001</v>
      </c>
      <c r="E1022">
        <v>2022</v>
      </c>
    </row>
    <row r="1023" spans="1:5">
      <c r="A1023" t="s">
        <v>71</v>
      </c>
      <c r="B1023" t="s">
        <v>591</v>
      </c>
      <c r="C1023" t="s">
        <v>577</v>
      </c>
      <c r="D1023" s="69" t="s">
        <v>570</v>
      </c>
      <c r="E1023">
        <v>2022</v>
      </c>
    </row>
    <row r="1024" spans="1:5">
      <c r="A1024" t="s">
        <v>72</v>
      </c>
      <c r="B1024" t="s">
        <v>592</v>
      </c>
      <c r="C1024" t="s">
        <v>569</v>
      </c>
      <c r="D1024" s="69" t="s">
        <v>570</v>
      </c>
      <c r="E1024">
        <v>2022</v>
      </c>
    </row>
    <row r="1025" spans="1:5">
      <c r="A1025" t="s">
        <v>73</v>
      </c>
      <c r="B1025" t="s">
        <v>593</v>
      </c>
      <c r="C1025" t="s">
        <v>569</v>
      </c>
      <c r="D1025" s="69" t="s">
        <v>570</v>
      </c>
      <c r="E1025">
        <v>2022</v>
      </c>
    </row>
    <row r="1026" spans="1:5">
      <c r="A1026" t="s">
        <v>74</v>
      </c>
      <c r="B1026" t="s">
        <v>594</v>
      </c>
      <c r="C1026" t="s">
        <v>569</v>
      </c>
      <c r="D1026" s="69">
        <v>13.902439024</v>
      </c>
      <c r="E1026">
        <v>2022</v>
      </c>
    </row>
    <row r="1027" spans="1:5">
      <c r="A1027" t="s">
        <v>75</v>
      </c>
      <c r="B1027" t="s">
        <v>595</v>
      </c>
      <c r="C1027" t="s">
        <v>569</v>
      </c>
      <c r="D1027" s="69">
        <v>14.344573625000001</v>
      </c>
      <c r="E1027">
        <v>2022</v>
      </c>
    </row>
    <row r="1028" spans="1:5">
      <c r="A1028" t="s">
        <v>76</v>
      </c>
      <c r="B1028" t="s">
        <v>596</v>
      </c>
      <c r="C1028" t="s">
        <v>569</v>
      </c>
      <c r="D1028" s="69">
        <v>11.594949755</v>
      </c>
      <c r="E1028">
        <v>2022</v>
      </c>
    </row>
    <row r="1029" spans="1:5">
      <c r="A1029" t="s">
        <v>77</v>
      </c>
      <c r="B1029" t="s">
        <v>597</v>
      </c>
      <c r="C1029" t="s">
        <v>569</v>
      </c>
      <c r="D1029" s="69" t="s">
        <v>570</v>
      </c>
      <c r="E1029">
        <v>2022</v>
      </c>
    </row>
    <row r="1030" spans="1:5">
      <c r="A1030" t="s">
        <v>78</v>
      </c>
      <c r="B1030" t="s">
        <v>598</v>
      </c>
      <c r="C1030" t="s">
        <v>569</v>
      </c>
      <c r="D1030" s="69" t="s">
        <v>570</v>
      </c>
      <c r="E1030">
        <v>2022</v>
      </c>
    </row>
    <row r="1031" spans="1:5">
      <c r="A1031" t="s">
        <v>79</v>
      </c>
      <c r="B1031" t="s">
        <v>599</v>
      </c>
      <c r="C1031" t="s">
        <v>569</v>
      </c>
      <c r="D1031" s="69">
        <v>10.590612656999999</v>
      </c>
      <c r="E1031">
        <v>2022</v>
      </c>
    </row>
    <row r="1032" spans="1:5">
      <c r="A1032" t="s">
        <v>80</v>
      </c>
      <c r="B1032" t="s">
        <v>600</v>
      </c>
      <c r="C1032" t="s">
        <v>569</v>
      </c>
      <c r="D1032" s="69">
        <v>10.066799484000001</v>
      </c>
      <c r="E1032">
        <v>2022</v>
      </c>
    </row>
    <row r="1033" spans="1:5">
      <c r="A1033" t="s">
        <v>81</v>
      </c>
      <c r="B1033" t="s">
        <v>601</v>
      </c>
      <c r="C1033" t="s">
        <v>569</v>
      </c>
      <c r="D1033" s="69">
        <v>14.154566744</v>
      </c>
      <c r="E1033">
        <v>2022</v>
      </c>
    </row>
    <row r="1034" spans="1:5">
      <c r="A1034" t="s">
        <v>82</v>
      </c>
      <c r="B1034" t="s">
        <v>602</v>
      </c>
      <c r="C1034" t="s">
        <v>569</v>
      </c>
      <c r="D1034" s="69" t="s">
        <v>570</v>
      </c>
      <c r="E1034">
        <v>2022</v>
      </c>
    </row>
    <row r="1035" spans="1:5">
      <c r="A1035" t="s">
        <v>83</v>
      </c>
      <c r="B1035" t="s">
        <v>603</v>
      </c>
      <c r="C1035" t="s">
        <v>569</v>
      </c>
      <c r="D1035" s="69">
        <v>4.8890425883999997</v>
      </c>
      <c r="E1035">
        <v>2022</v>
      </c>
    </row>
    <row r="1036" spans="1:5">
      <c r="A1036" t="s">
        <v>84</v>
      </c>
      <c r="B1036" t="s">
        <v>604</v>
      </c>
      <c r="C1036" t="s">
        <v>569</v>
      </c>
      <c r="D1036" s="69">
        <v>13.912383901</v>
      </c>
      <c r="E1036">
        <v>2022</v>
      </c>
    </row>
    <row r="1037" spans="1:5">
      <c r="A1037" t="s">
        <v>85</v>
      </c>
      <c r="B1037" t="s">
        <v>605</v>
      </c>
      <c r="C1037" t="s">
        <v>569</v>
      </c>
      <c r="D1037" s="69" t="s">
        <v>570</v>
      </c>
      <c r="E1037">
        <v>2022</v>
      </c>
    </row>
    <row r="1038" spans="1:5">
      <c r="A1038" t="s">
        <v>86</v>
      </c>
      <c r="B1038" t="s">
        <v>606</v>
      </c>
      <c r="C1038" t="s">
        <v>14</v>
      </c>
      <c r="D1038" s="69" t="s">
        <v>570</v>
      </c>
      <c r="E1038">
        <v>2022</v>
      </c>
    </row>
    <row r="1039" spans="1:5">
      <c r="A1039" t="s">
        <v>31</v>
      </c>
      <c r="B1039" t="s">
        <v>607</v>
      </c>
      <c r="C1039" t="s">
        <v>18</v>
      </c>
      <c r="D1039" s="69">
        <v>7.3063583814999999</v>
      </c>
      <c r="E1039">
        <v>2022</v>
      </c>
    </row>
    <row r="1040" spans="1:5">
      <c r="A1040" t="s">
        <v>87</v>
      </c>
      <c r="B1040" t="s">
        <v>608</v>
      </c>
      <c r="C1040" t="s">
        <v>569</v>
      </c>
      <c r="D1040" s="69">
        <v>10.363247863</v>
      </c>
      <c r="E1040">
        <v>2022</v>
      </c>
    </row>
    <row r="1041" spans="1:5">
      <c r="A1041" t="s">
        <v>88</v>
      </c>
      <c r="B1041" t="s">
        <v>608</v>
      </c>
      <c r="C1041" t="s">
        <v>569</v>
      </c>
      <c r="D1041" s="69" t="s">
        <v>570</v>
      </c>
      <c r="E1041">
        <v>2022</v>
      </c>
    </row>
    <row r="1042" spans="1:5">
      <c r="A1042" t="s">
        <v>30</v>
      </c>
      <c r="B1042" t="s">
        <v>609</v>
      </c>
      <c r="C1042" t="s">
        <v>18</v>
      </c>
      <c r="D1042" s="69" t="s">
        <v>570</v>
      </c>
      <c r="E1042">
        <v>2022</v>
      </c>
    </row>
    <row r="1043" spans="1:5">
      <c r="A1043" t="s">
        <v>89</v>
      </c>
      <c r="B1043" t="s">
        <v>610</v>
      </c>
      <c r="C1043" t="s">
        <v>569</v>
      </c>
      <c r="D1043" s="69" t="s">
        <v>570</v>
      </c>
      <c r="E1043">
        <v>2022</v>
      </c>
    </row>
    <row r="1044" spans="1:5">
      <c r="A1044" t="s">
        <v>90</v>
      </c>
      <c r="B1044" t="s">
        <v>610</v>
      </c>
      <c r="C1044" t="s">
        <v>569</v>
      </c>
      <c r="D1044" s="69" t="s">
        <v>570</v>
      </c>
      <c r="E1044">
        <v>2022</v>
      </c>
    </row>
    <row r="1045" spans="1:5">
      <c r="A1045" t="s">
        <v>91</v>
      </c>
      <c r="B1045" t="s">
        <v>611</v>
      </c>
      <c r="C1045" t="s">
        <v>10</v>
      </c>
      <c r="D1045" s="69" t="s">
        <v>570</v>
      </c>
      <c r="E1045">
        <v>2022</v>
      </c>
    </row>
    <row r="1046" spans="1:5">
      <c r="A1046" t="s">
        <v>92</v>
      </c>
      <c r="B1046" t="s">
        <v>612</v>
      </c>
      <c r="C1046" t="s">
        <v>569</v>
      </c>
      <c r="D1046" s="69" t="s">
        <v>570</v>
      </c>
      <c r="E1046">
        <v>2022</v>
      </c>
    </row>
    <row r="1047" spans="1:5">
      <c r="A1047" t="s">
        <v>93</v>
      </c>
      <c r="B1047" t="s">
        <v>613</v>
      </c>
      <c r="C1047" t="s">
        <v>569</v>
      </c>
      <c r="D1047" s="69" t="s">
        <v>570</v>
      </c>
      <c r="E1047">
        <v>2022</v>
      </c>
    </row>
    <row r="1048" spans="1:5">
      <c r="A1048" t="s">
        <v>94</v>
      </c>
      <c r="B1048" t="s">
        <v>613</v>
      </c>
      <c r="C1048" t="s">
        <v>569</v>
      </c>
      <c r="D1048" s="69" t="s">
        <v>570</v>
      </c>
      <c r="E1048">
        <v>2022</v>
      </c>
    </row>
    <row r="1049" spans="1:5">
      <c r="A1049" t="s">
        <v>28</v>
      </c>
      <c r="B1049" t="s">
        <v>614</v>
      </c>
      <c r="C1049" t="s">
        <v>18</v>
      </c>
      <c r="D1049" s="69">
        <v>10.010179843</v>
      </c>
      <c r="E1049">
        <v>2022</v>
      </c>
    </row>
    <row r="1050" spans="1:5">
      <c r="A1050" t="s">
        <v>95</v>
      </c>
      <c r="B1050" t="s">
        <v>615</v>
      </c>
      <c r="C1050" t="s">
        <v>569</v>
      </c>
      <c r="D1050" s="69">
        <v>13.392206614999999</v>
      </c>
      <c r="E1050">
        <v>2022</v>
      </c>
    </row>
    <row r="1051" spans="1:5">
      <c r="A1051" t="s">
        <v>96</v>
      </c>
      <c r="B1051" t="s">
        <v>616</v>
      </c>
      <c r="C1051" t="s">
        <v>569</v>
      </c>
      <c r="D1051" s="69">
        <v>11.244019138000001</v>
      </c>
      <c r="E1051">
        <v>2022</v>
      </c>
    </row>
    <row r="1052" spans="1:5">
      <c r="A1052" t="s">
        <v>97</v>
      </c>
      <c r="B1052" t="s">
        <v>617</v>
      </c>
      <c r="C1052" t="s">
        <v>618</v>
      </c>
      <c r="D1052" s="69">
        <v>3.9942050195999999</v>
      </c>
      <c r="E1052">
        <v>2022</v>
      </c>
    </row>
    <row r="1053" spans="1:5">
      <c r="A1053" t="s">
        <v>98</v>
      </c>
      <c r="B1053" t="s">
        <v>619</v>
      </c>
      <c r="C1053" t="s">
        <v>13</v>
      </c>
      <c r="D1053" s="69">
        <v>7.8129566488000002</v>
      </c>
      <c r="E1053">
        <v>2022</v>
      </c>
    </row>
    <row r="1054" spans="1:5">
      <c r="A1054" t="s">
        <v>99</v>
      </c>
      <c r="B1054" t="s">
        <v>620</v>
      </c>
      <c r="C1054" t="s">
        <v>569</v>
      </c>
      <c r="D1054" s="69">
        <v>8.0066033842</v>
      </c>
      <c r="E1054">
        <v>2022</v>
      </c>
    </row>
    <row r="1055" spans="1:5">
      <c r="A1055" t="s">
        <v>100</v>
      </c>
      <c r="B1055" t="s">
        <v>621</v>
      </c>
      <c r="C1055" t="s">
        <v>569</v>
      </c>
      <c r="D1055" s="69" t="s">
        <v>570</v>
      </c>
      <c r="E1055">
        <v>2022</v>
      </c>
    </row>
    <row r="1056" spans="1:5">
      <c r="A1056" t="s">
        <v>101</v>
      </c>
      <c r="B1056" t="s">
        <v>622</v>
      </c>
      <c r="C1056" t="s">
        <v>569</v>
      </c>
      <c r="D1056" s="69">
        <v>15.226362213</v>
      </c>
      <c r="E1056">
        <v>2022</v>
      </c>
    </row>
    <row r="1057" spans="1:5">
      <c r="A1057" t="s">
        <v>102</v>
      </c>
      <c r="B1057" t="s">
        <v>623</v>
      </c>
      <c r="C1057" t="s">
        <v>569</v>
      </c>
      <c r="D1057" s="69">
        <v>0</v>
      </c>
      <c r="E1057">
        <v>2022</v>
      </c>
    </row>
    <row r="1058" spans="1:5">
      <c r="A1058" t="s">
        <v>103</v>
      </c>
      <c r="B1058" t="s">
        <v>624</v>
      </c>
      <c r="C1058" t="s">
        <v>569</v>
      </c>
      <c r="D1058" s="69" t="s">
        <v>570</v>
      </c>
      <c r="E1058">
        <v>2022</v>
      </c>
    </row>
    <row r="1059" spans="1:5">
      <c r="A1059" t="s">
        <v>104</v>
      </c>
      <c r="B1059" t="s">
        <v>624</v>
      </c>
      <c r="C1059" t="s">
        <v>569</v>
      </c>
      <c r="D1059" s="69" t="s">
        <v>570</v>
      </c>
      <c r="E1059">
        <v>2022</v>
      </c>
    </row>
    <row r="1060" spans="1:5">
      <c r="A1060" t="s">
        <v>105</v>
      </c>
      <c r="B1060" t="s">
        <v>624</v>
      </c>
      <c r="C1060" t="s">
        <v>569</v>
      </c>
      <c r="D1060" s="69" t="s">
        <v>570</v>
      </c>
      <c r="E1060">
        <v>2022</v>
      </c>
    </row>
    <row r="1061" spans="1:5">
      <c r="A1061" t="s">
        <v>106</v>
      </c>
      <c r="B1061" t="s">
        <v>625</v>
      </c>
      <c r="C1061" t="s">
        <v>569</v>
      </c>
      <c r="D1061" s="69" t="s">
        <v>570</v>
      </c>
      <c r="E1061">
        <v>2022</v>
      </c>
    </row>
    <row r="1062" spans="1:5">
      <c r="A1062" t="s">
        <v>107</v>
      </c>
      <c r="B1062" t="s">
        <v>626</v>
      </c>
      <c r="C1062" t="s">
        <v>569</v>
      </c>
      <c r="D1062" s="69">
        <v>10</v>
      </c>
      <c r="E1062">
        <v>2022</v>
      </c>
    </row>
    <row r="1063" spans="1:5">
      <c r="A1063" t="s">
        <v>108</v>
      </c>
      <c r="B1063" t="s">
        <v>627</v>
      </c>
      <c r="C1063" t="s">
        <v>569</v>
      </c>
      <c r="D1063" s="69">
        <v>13.519169794</v>
      </c>
      <c r="E1063">
        <v>2022</v>
      </c>
    </row>
    <row r="1064" spans="1:5">
      <c r="A1064" t="s">
        <v>109</v>
      </c>
      <c r="B1064" t="s">
        <v>628</v>
      </c>
      <c r="C1064" t="s">
        <v>569</v>
      </c>
      <c r="D1064" s="69" t="s">
        <v>570</v>
      </c>
      <c r="E1064">
        <v>2022</v>
      </c>
    </row>
    <row r="1065" spans="1:5">
      <c r="A1065" t="s">
        <v>110</v>
      </c>
      <c r="B1065" t="s">
        <v>629</v>
      </c>
      <c r="C1065" t="s">
        <v>569</v>
      </c>
      <c r="D1065" s="69">
        <v>7.0526315789999998</v>
      </c>
      <c r="E1065">
        <v>2022</v>
      </c>
    </row>
    <row r="1066" spans="1:5">
      <c r="A1066" t="s">
        <v>111</v>
      </c>
      <c r="B1066" t="s">
        <v>630</v>
      </c>
      <c r="C1066" t="s">
        <v>569</v>
      </c>
      <c r="D1066" s="69">
        <v>8.9591321424999997</v>
      </c>
      <c r="E1066">
        <v>2022</v>
      </c>
    </row>
    <row r="1067" spans="1:5">
      <c r="A1067" t="s">
        <v>112</v>
      </c>
      <c r="B1067" t="s">
        <v>631</v>
      </c>
      <c r="C1067" t="s">
        <v>569</v>
      </c>
      <c r="D1067" s="69" t="s">
        <v>570</v>
      </c>
      <c r="E1067">
        <v>2022</v>
      </c>
    </row>
    <row r="1068" spans="1:5">
      <c r="A1068" t="s">
        <v>113</v>
      </c>
      <c r="B1068" t="s">
        <v>632</v>
      </c>
      <c r="C1068" t="s">
        <v>569</v>
      </c>
      <c r="D1068" s="69">
        <v>9.9769936264000005</v>
      </c>
      <c r="E1068">
        <v>2022</v>
      </c>
    </row>
    <row r="1069" spans="1:5">
      <c r="A1069" t="s">
        <v>114</v>
      </c>
      <c r="B1069" t="s">
        <v>633</v>
      </c>
      <c r="C1069" t="s">
        <v>13</v>
      </c>
      <c r="D1069" s="69" t="s">
        <v>570</v>
      </c>
      <c r="E1069">
        <v>2022</v>
      </c>
    </row>
    <row r="1070" spans="1:5">
      <c r="A1070" t="s">
        <v>115</v>
      </c>
      <c r="B1070" t="s">
        <v>634</v>
      </c>
      <c r="C1070" t="s">
        <v>569</v>
      </c>
      <c r="D1070" s="69" t="s">
        <v>570</v>
      </c>
      <c r="E1070">
        <v>2022</v>
      </c>
    </row>
    <row r="1071" spans="1:5">
      <c r="A1071" t="s">
        <v>116</v>
      </c>
      <c r="B1071" t="s">
        <v>634</v>
      </c>
      <c r="C1071" t="s">
        <v>569</v>
      </c>
      <c r="D1071" s="69" t="s">
        <v>570</v>
      </c>
      <c r="E1071">
        <v>2022</v>
      </c>
    </row>
    <row r="1072" spans="1:5">
      <c r="A1072" t="s">
        <v>117</v>
      </c>
      <c r="B1072" t="s">
        <v>635</v>
      </c>
      <c r="C1072" t="s">
        <v>584</v>
      </c>
      <c r="D1072" s="69" t="s">
        <v>570</v>
      </c>
      <c r="E1072">
        <v>2022</v>
      </c>
    </row>
    <row r="1073" spans="1:5">
      <c r="A1073" t="s">
        <v>118</v>
      </c>
      <c r="B1073" t="s">
        <v>636</v>
      </c>
      <c r="C1073" t="s">
        <v>14</v>
      </c>
      <c r="D1073" s="69" t="s">
        <v>570</v>
      </c>
      <c r="E1073">
        <v>2022</v>
      </c>
    </row>
    <row r="1074" spans="1:5">
      <c r="A1074" t="s">
        <v>119</v>
      </c>
      <c r="B1074" t="s">
        <v>637</v>
      </c>
      <c r="C1074" t="s">
        <v>569</v>
      </c>
      <c r="D1074" s="69" t="s">
        <v>570</v>
      </c>
      <c r="E1074">
        <v>2022</v>
      </c>
    </row>
    <row r="1075" spans="1:5">
      <c r="A1075" t="s">
        <v>120</v>
      </c>
      <c r="B1075" t="s">
        <v>638</v>
      </c>
      <c r="C1075" t="s">
        <v>569</v>
      </c>
      <c r="D1075" s="69">
        <v>16.243840117000001</v>
      </c>
      <c r="E1075">
        <v>2022</v>
      </c>
    </row>
    <row r="1076" spans="1:5">
      <c r="A1076" t="s">
        <v>121</v>
      </c>
      <c r="B1076" t="s">
        <v>639</v>
      </c>
      <c r="C1076" t="s">
        <v>569</v>
      </c>
      <c r="D1076" s="69">
        <v>0</v>
      </c>
      <c r="E1076">
        <v>2022</v>
      </c>
    </row>
    <row r="1077" spans="1:5">
      <c r="A1077" t="s">
        <v>34</v>
      </c>
      <c r="B1077" t="s">
        <v>640</v>
      </c>
      <c r="C1077" t="s">
        <v>18</v>
      </c>
      <c r="D1077" s="69">
        <v>14.122516556000001</v>
      </c>
      <c r="E1077">
        <v>2022</v>
      </c>
    </row>
    <row r="1078" spans="1:5">
      <c r="A1078" t="s">
        <v>122</v>
      </c>
      <c r="B1078" t="s">
        <v>641</v>
      </c>
      <c r="C1078" t="s">
        <v>569</v>
      </c>
      <c r="D1078" s="69" t="s">
        <v>570</v>
      </c>
      <c r="E1078">
        <v>2022</v>
      </c>
    </row>
    <row r="1079" spans="1:5">
      <c r="A1079" t="s">
        <v>123</v>
      </c>
      <c r="B1079" t="s">
        <v>642</v>
      </c>
      <c r="C1079" t="s">
        <v>569</v>
      </c>
      <c r="D1079" s="69">
        <v>12.50614234</v>
      </c>
      <c r="E1079">
        <v>2022</v>
      </c>
    </row>
    <row r="1080" spans="1:5">
      <c r="A1080" t="s">
        <v>124</v>
      </c>
      <c r="B1080" t="s">
        <v>643</v>
      </c>
      <c r="C1080" t="s">
        <v>569</v>
      </c>
      <c r="D1080" s="69" t="s">
        <v>570</v>
      </c>
      <c r="E1080">
        <v>2022</v>
      </c>
    </row>
    <row r="1081" spans="1:5">
      <c r="A1081" t="s">
        <v>125</v>
      </c>
      <c r="B1081" t="s">
        <v>644</v>
      </c>
      <c r="C1081" t="s">
        <v>569</v>
      </c>
      <c r="D1081" s="69" t="s">
        <v>570</v>
      </c>
      <c r="E1081">
        <v>2022</v>
      </c>
    </row>
    <row r="1082" spans="1:5">
      <c r="A1082" t="s">
        <v>126</v>
      </c>
      <c r="B1082" t="s">
        <v>645</v>
      </c>
      <c r="C1082" t="s">
        <v>584</v>
      </c>
      <c r="D1082" s="69">
        <v>9.7683919016999994</v>
      </c>
      <c r="E1082">
        <v>2022</v>
      </c>
    </row>
    <row r="1083" spans="1:5">
      <c r="A1083" t="s">
        <v>127</v>
      </c>
      <c r="B1083" t="s">
        <v>646</v>
      </c>
      <c r="C1083" t="s">
        <v>569</v>
      </c>
      <c r="D1083" s="69" t="s">
        <v>570</v>
      </c>
      <c r="E1083">
        <v>2022</v>
      </c>
    </row>
    <row r="1084" spans="1:5">
      <c r="A1084" t="s">
        <v>128</v>
      </c>
      <c r="B1084" t="s">
        <v>647</v>
      </c>
      <c r="C1084" t="s">
        <v>569</v>
      </c>
      <c r="D1084" s="69" t="s">
        <v>570</v>
      </c>
      <c r="E1084">
        <v>2022</v>
      </c>
    </row>
    <row r="1085" spans="1:5">
      <c r="A1085" t="s">
        <v>129</v>
      </c>
      <c r="B1085" t="s">
        <v>648</v>
      </c>
      <c r="C1085" t="s">
        <v>569</v>
      </c>
      <c r="D1085" s="69">
        <v>0</v>
      </c>
      <c r="E1085">
        <v>2022</v>
      </c>
    </row>
    <row r="1086" spans="1:5">
      <c r="A1086" t="s">
        <v>130</v>
      </c>
      <c r="B1086" t="s">
        <v>649</v>
      </c>
      <c r="C1086" t="s">
        <v>569</v>
      </c>
      <c r="D1086" s="69" t="s">
        <v>570</v>
      </c>
      <c r="E1086">
        <v>2022</v>
      </c>
    </row>
    <row r="1087" spans="1:5">
      <c r="A1087" t="s">
        <v>131</v>
      </c>
      <c r="B1087" t="s">
        <v>650</v>
      </c>
      <c r="C1087" t="s">
        <v>569</v>
      </c>
      <c r="D1087" s="69">
        <v>3.6097249420000002</v>
      </c>
      <c r="E1087">
        <v>2022</v>
      </c>
    </row>
    <row r="1088" spans="1:5">
      <c r="A1088" t="s">
        <v>132</v>
      </c>
      <c r="B1088" t="s">
        <v>651</v>
      </c>
      <c r="C1088" t="s">
        <v>584</v>
      </c>
      <c r="D1088" s="69">
        <v>10.585714285</v>
      </c>
      <c r="E1088">
        <v>2022</v>
      </c>
    </row>
    <row r="1089" spans="1:5">
      <c r="A1089" t="s">
        <v>133</v>
      </c>
      <c r="B1089" t="s">
        <v>652</v>
      </c>
      <c r="C1089" t="s">
        <v>13</v>
      </c>
      <c r="D1089" s="69" t="s">
        <v>570</v>
      </c>
      <c r="E1089">
        <v>2022</v>
      </c>
    </row>
    <row r="1090" spans="1:5">
      <c r="A1090" t="s">
        <v>27</v>
      </c>
      <c r="B1090" t="s">
        <v>653</v>
      </c>
      <c r="C1090" t="s">
        <v>18</v>
      </c>
      <c r="D1090" s="69" t="s">
        <v>570</v>
      </c>
      <c r="E1090">
        <v>2022</v>
      </c>
    </row>
    <row r="1091" spans="1:5">
      <c r="A1091" t="s">
        <v>134</v>
      </c>
      <c r="B1091" t="s">
        <v>653</v>
      </c>
      <c r="C1091" t="s">
        <v>569</v>
      </c>
      <c r="D1091" s="69" t="s">
        <v>570</v>
      </c>
      <c r="E1091">
        <v>2022</v>
      </c>
    </row>
    <row r="1092" spans="1:5">
      <c r="A1092" t="s">
        <v>135</v>
      </c>
      <c r="B1092" t="s">
        <v>654</v>
      </c>
      <c r="C1092" t="s">
        <v>569</v>
      </c>
      <c r="D1092" s="69" t="s">
        <v>570</v>
      </c>
      <c r="E1092">
        <v>2022</v>
      </c>
    </row>
    <row r="1093" spans="1:5">
      <c r="A1093" t="s">
        <v>136</v>
      </c>
      <c r="B1093" t="s">
        <v>655</v>
      </c>
      <c r="C1093" t="s">
        <v>569</v>
      </c>
      <c r="D1093" s="69">
        <v>12.682367653</v>
      </c>
      <c r="E1093">
        <v>2022</v>
      </c>
    </row>
    <row r="1094" spans="1:5">
      <c r="A1094" t="s">
        <v>137</v>
      </c>
      <c r="B1094" t="s">
        <v>656</v>
      </c>
      <c r="C1094" t="s">
        <v>569</v>
      </c>
      <c r="D1094" s="69">
        <v>9.6619665092000009</v>
      </c>
      <c r="E1094">
        <v>2022</v>
      </c>
    </row>
    <row r="1095" spans="1:5">
      <c r="A1095" t="s">
        <v>138</v>
      </c>
      <c r="B1095" t="s">
        <v>656</v>
      </c>
      <c r="C1095" t="s">
        <v>569</v>
      </c>
      <c r="D1095" s="69" t="s">
        <v>570</v>
      </c>
      <c r="E1095">
        <v>2022</v>
      </c>
    </row>
    <row r="1096" spans="1:5">
      <c r="A1096" t="s">
        <v>139</v>
      </c>
      <c r="B1096" t="s">
        <v>657</v>
      </c>
      <c r="C1096" t="s">
        <v>569</v>
      </c>
      <c r="D1096" s="69">
        <v>10.231802746</v>
      </c>
      <c r="E1096">
        <v>2022</v>
      </c>
    </row>
    <row r="1097" spans="1:5">
      <c r="A1097" t="s">
        <v>140</v>
      </c>
      <c r="B1097" t="s">
        <v>658</v>
      </c>
      <c r="C1097" t="s">
        <v>569</v>
      </c>
      <c r="D1097" s="69">
        <v>0</v>
      </c>
      <c r="E1097">
        <v>2022</v>
      </c>
    </row>
    <row r="1098" spans="1:5">
      <c r="A1098" t="s">
        <v>141</v>
      </c>
      <c r="B1098" t="s">
        <v>659</v>
      </c>
      <c r="C1098" t="s">
        <v>14</v>
      </c>
      <c r="D1098" s="69">
        <v>12.312958435000001</v>
      </c>
      <c r="E1098">
        <v>2022</v>
      </c>
    </row>
    <row r="1099" spans="1:5">
      <c r="A1099" t="s">
        <v>142</v>
      </c>
      <c r="B1099" t="s">
        <v>660</v>
      </c>
      <c r="C1099" t="s">
        <v>584</v>
      </c>
      <c r="D1099" s="69" t="s">
        <v>570</v>
      </c>
      <c r="E1099">
        <v>2022</v>
      </c>
    </row>
    <row r="1100" spans="1:5">
      <c r="A1100" t="s">
        <v>143</v>
      </c>
      <c r="B1100" t="s">
        <v>661</v>
      </c>
      <c r="C1100" t="s">
        <v>569</v>
      </c>
      <c r="D1100" s="69">
        <v>9.9775274428999996</v>
      </c>
      <c r="E1100">
        <v>2022</v>
      </c>
    </row>
    <row r="1101" spans="1:5">
      <c r="A1101" t="s">
        <v>144</v>
      </c>
      <c r="B1101" t="s">
        <v>662</v>
      </c>
      <c r="C1101" t="s">
        <v>569</v>
      </c>
      <c r="D1101" s="69" t="s">
        <v>570</v>
      </c>
      <c r="E1101">
        <v>2022</v>
      </c>
    </row>
    <row r="1102" spans="1:5">
      <c r="A1102" t="s">
        <v>145</v>
      </c>
      <c r="B1102" t="s">
        <v>660</v>
      </c>
      <c r="C1102" t="s">
        <v>569</v>
      </c>
      <c r="D1102" s="69">
        <v>10.388269054</v>
      </c>
      <c r="E1102">
        <v>2022</v>
      </c>
    </row>
    <row r="1103" spans="1:5">
      <c r="A1103" t="s">
        <v>146</v>
      </c>
      <c r="B1103" t="s">
        <v>663</v>
      </c>
      <c r="C1103" t="s">
        <v>569</v>
      </c>
      <c r="D1103" s="69">
        <v>9.5984759672000006</v>
      </c>
      <c r="E1103">
        <v>2022</v>
      </c>
    </row>
    <row r="1104" spans="1:5">
      <c r="A1104" t="s">
        <v>147</v>
      </c>
      <c r="B1104" t="s">
        <v>664</v>
      </c>
      <c r="C1104" t="s">
        <v>13</v>
      </c>
      <c r="D1104" s="69">
        <v>2.0538806541999999</v>
      </c>
      <c r="E1104">
        <v>2022</v>
      </c>
    </row>
    <row r="1105" spans="1:5">
      <c r="A1105" t="s">
        <v>148</v>
      </c>
      <c r="B1105" t="s">
        <v>665</v>
      </c>
      <c r="C1105" t="s">
        <v>569</v>
      </c>
      <c r="D1105" s="69">
        <v>13.865609309</v>
      </c>
      <c r="E1105">
        <v>2022</v>
      </c>
    </row>
    <row r="1106" spans="1:5">
      <c r="A1106" t="s">
        <v>149</v>
      </c>
      <c r="B1106" t="s">
        <v>666</v>
      </c>
      <c r="C1106" t="s">
        <v>569</v>
      </c>
      <c r="D1106" s="69" t="s">
        <v>570</v>
      </c>
      <c r="E1106">
        <v>2022</v>
      </c>
    </row>
    <row r="1107" spans="1:5">
      <c r="A1107" t="s">
        <v>150</v>
      </c>
      <c r="B1107" t="s">
        <v>667</v>
      </c>
      <c r="C1107" t="s">
        <v>584</v>
      </c>
      <c r="D1107" s="69" t="s">
        <v>570</v>
      </c>
      <c r="E1107">
        <v>2022</v>
      </c>
    </row>
    <row r="1108" spans="1:5">
      <c r="A1108" t="s">
        <v>151</v>
      </c>
      <c r="B1108" t="s">
        <v>667</v>
      </c>
      <c r="C1108" t="s">
        <v>569</v>
      </c>
      <c r="D1108" s="69" t="s">
        <v>570</v>
      </c>
      <c r="E1108">
        <v>2022</v>
      </c>
    </row>
    <row r="1109" spans="1:5">
      <c r="A1109" t="s">
        <v>152</v>
      </c>
      <c r="B1109" t="s">
        <v>668</v>
      </c>
      <c r="C1109" t="s">
        <v>569</v>
      </c>
      <c r="D1109" s="69">
        <v>0.53135317819000005</v>
      </c>
      <c r="E1109">
        <v>2022</v>
      </c>
    </row>
    <row r="1110" spans="1:5">
      <c r="A1110" t="s">
        <v>153</v>
      </c>
      <c r="B1110" t="s">
        <v>669</v>
      </c>
      <c r="C1110" t="s">
        <v>569</v>
      </c>
      <c r="D1110" s="69">
        <v>13.256262041999999</v>
      </c>
      <c r="E1110">
        <v>2022</v>
      </c>
    </row>
    <row r="1111" spans="1:5">
      <c r="A1111" t="s">
        <v>154</v>
      </c>
      <c r="B1111" t="s">
        <v>670</v>
      </c>
      <c r="C1111" t="s">
        <v>569</v>
      </c>
      <c r="D1111" s="69" t="s">
        <v>570</v>
      </c>
      <c r="E1111">
        <v>2022</v>
      </c>
    </row>
    <row r="1112" spans="1:5">
      <c r="A1112" t="s">
        <v>155</v>
      </c>
      <c r="B1112" t="s">
        <v>671</v>
      </c>
      <c r="C1112" t="s">
        <v>569</v>
      </c>
      <c r="D1112" s="69" t="s">
        <v>570</v>
      </c>
      <c r="E1112">
        <v>2022</v>
      </c>
    </row>
    <row r="1113" spans="1:5">
      <c r="A1113" t="s">
        <v>156</v>
      </c>
      <c r="B1113" t="s">
        <v>672</v>
      </c>
      <c r="C1113" t="s">
        <v>569</v>
      </c>
      <c r="D1113" s="69">
        <v>7.4739039666</v>
      </c>
      <c r="E1113">
        <v>2022</v>
      </c>
    </row>
    <row r="1114" spans="1:5">
      <c r="A1114" t="s">
        <v>157</v>
      </c>
      <c r="B1114" t="s">
        <v>673</v>
      </c>
      <c r="C1114" t="s">
        <v>569</v>
      </c>
      <c r="D1114" s="69">
        <v>9.1641698522000006</v>
      </c>
      <c r="E1114">
        <v>2022</v>
      </c>
    </row>
    <row r="1115" spans="1:5">
      <c r="A1115" t="s">
        <v>158</v>
      </c>
      <c r="B1115" t="s">
        <v>674</v>
      </c>
      <c r="C1115" t="s">
        <v>569</v>
      </c>
      <c r="D1115" s="69" t="s">
        <v>570</v>
      </c>
      <c r="E1115">
        <v>2022</v>
      </c>
    </row>
    <row r="1116" spans="1:5">
      <c r="A1116" t="s">
        <v>159</v>
      </c>
      <c r="B1116" t="s">
        <v>675</v>
      </c>
      <c r="C1116" t="s">
        <v>569</v>
      </c>
      <c r="D1116" s="69" t="s">
        <v>570</v>
      </c>
      <c r="E1116">
        <v>2022</v>
      </c>
    </row>
    <row r="1117" spans="1:5">
      <c r="A1117" t="s">
        <v>160</v>
      </c>
      <c r="B1117" t="s">
        <v>676</v>
      </c>
      <c r="C1117" t="s">
        <v>569</v>
      </c>
      <c r="D1117" s="69">
        <v>8.9783952499000002</v>
      </c>
      <c r="E1117">
        <v>2022</v>
      </c>
    </row>
    <row r="1118" spans="1:5">
      <c r="A1118" t="s">
        <v>32</v>
      </c>
      <c r="B1118" t="s">
        <v>677</v>
      </c>
      <c r="C1118" t="s">
        <v>18</v>
      </c>
      <c r="D1118" s="69">
        <v>6.6539222964000002</v>
      </c>
      <c r="E1118">
        <v>2022</v>
      </c>
    </row>
    <row r="1119" spans="1:5">
      <c r="A1119" t="s">
        <v>38</v>
      </c>
      <c r="B1119" t="s">
        <v>678</v>
      </c>
      <c r="C1119" t="s">
        <v>18</v>
      </c>
      <c r="D1119" s="69" t="s">
        <v>570</v>
      </c>
      <c r="E1119">
        <v>2022</v>
      </c>
    </row>
    <row r="1120" spans="1:5">
      <c r="A1120" t="s">
        <v>161</v>
      </c>
      <c r="B1120" t="s">
        <v>679</v>
      </c>
      <c r="C1120" t="s">
        <v>569</v>
      </c>
      <c r="D1120" s="69">
        <v>0</v>
      </c>
      <c r="E1120">
        <v>2022</v>
      </c>
    </row>
    <row r="1121" spans="1:5">
      <c r="A1121" t="s">
        <v>162</v>
      </c>
      <c r="B1121" t="s">
        <v>680</v>
      </c>
      <c r="C1121" t="s">
        <v>569</v>
      </c>
      <c r="D1121" s="69" t="s">
        <v>570</v>
      </c>
      <c r="E1121">
        <v>2022</v>
      </c>
    </row>
    <row r="1122" spans="1:5">
      <c r="A1122" t="s">
        <v>163</v>
      </c>
      <c r="B1122" t="s">
        <v>681</v>
      </c>
      <c r="C1122" t="s">
        <v>569</v>
      </c>
      <c r="D1122" s="69" t="s">
        <v>570</v>
      </c>
      <c r="E1122">
        <v>2022</v>
      </c>
    </row>
    <row r="1123" spans="1:5">
      <c r="A1123" t="s">
        <v>164</v>
      </c>
      <c r="B1123" t="s">
        <v>682</v>
      </c>
      <c r="C1123" t="s">
        <v>618</v>
      </c>
      <c r="D1123" s="69">
        <v>13.174270387</v>
      </c>
      <c r="E1123">
        <v>2022</v>
      </c>
    </row>
    <row r="1124" spans="1:5">
      <c r="A1124" t="s">
        <v>165</v>
      </c>
      <c r="B1124" t="s">
        <v>683</v>
      </c>
      <c r="C1124" t="s">
        <v>569</v>
      </c>
      <c r="D1124" s="69">
        <v>10.735964058</v>
      </c>
      <c r="E1124">
        <v>2022</v>
      </c>
    </row>
    <row r="1125" spans="1:5">
      <c r="A1125" t="s">
        <v>166</v>
      </c>
      <c r="B1125" t="s">
        <v>684</v>
      </c>
      <c r="C1125" t="s">
        <v>569</v>
      </c>
      <c r="D1125" s="69" t="s">
        <v>570</v>
      </c>
      <c r="E1125">
        <v>2022</v>
      </c>
    </row>
    <row r="1126" spans="1:5">
      <c r="A1126" t="s">
        <v>167</v>
      </c>
      <c r="B1126" t="s">
        <v>685</v>
      </c>
      <c r="C1126" t="s">
        <v>569</v>
      </c>
      <c r="D1126" s="69" t="s">
        <v>570</v>
      </c>
      <c r="E1126">
        <v>2022</v>
      </c>
    </row>
    <row r="1127" spans="1:5">
      <c r="A1127" t="s">
        <v>168</v>
      </c>
      <c r="B1127" t="s">
        <v>686</v>
      </c>
      <c r="C1127" t="s">
        <v>569</v>
      </c>
      <c r="D1127" s="69">
        <v>10.316075237</v>
      </c>
      <c r="E1127">
        <v>2022</v>
      </c>
    </row>
    <row r="1128" spans="1:5">
      <c r="A1128" t="s">
        <v>169</v>
      </c>
      <c r="B1128" t="s">
        <v>687</v>
      </c>
      <c r="C1128" t="s">
        <v>569</v>
      </c>
      <c r="D1128" s="69" t="s">
        <v>570</v>
      </c>
      <c r="E1128">
        <v>2022</v>
      </c>
    </row>
    <row r="1129" spans="1:5">
      <c r="A1129" t="s">
        <v>170</v>
      </c>
      <c r="B1129" t="s">
        <v>688</v>
      </c>
      <c r="C1129" t="s">
        <v>569</v>
      </c>
      <c r="D1129" s="69">
        <v>11.713177033999999</v>
      </c>
      <c r="E1129">
        <v>2022</v>
      </c>
    </row>
    <row r="1130" spans="1:5">
      <c r="A1130" t="s">
        <v>171</v>
      </c>
      <c r="B1130" t="s">
        <v>689</v>
      </c>
      <c r="C1130" t="s">
        <v>569</v>
      </c>
      <c r="D1130" s="69">
        <v>0</v>
      </c>
      <c r="E1130">
        <v>2022</v>
      </c>
    </row>
    <row r="1131" spans="1:5">
      <c r="A1131" t="s">
        <v>172</v>
      </c>
      <c r="B1131" t="s">
        <v>690</v>
      </c>
      <c r="C1131" t="s">
        <v>569</v>
      </c>
      <c r="D1131" s="69">
        <v>10.025393599999999</v>
      </c>
      <c r="E1131">
        <v>2022</v>
      </c>
    </row>
    <row r="1132" spans="1:5">
      <c r="A1132" t="s">
        <v>173</v>
      </c>
      <c r="B1132" t="s">
        <v>691</v>
      </c>
      <c r="C1132" t="s">
        <v>584</v>
      </c>
      <c r="D1132" s="69">
        <v>9.2359386634000007</v>
      </c>
      <c r="E1132">
        <v>2022</v>
      </c>
    </row>
    <row r="1133" spans="1:5">
      <c r="A1133" t="s">
        <v>174</v>
      </c>
      <c r="B1133" t="s">
        <v>692</v>
      </c>
      <c r="C1133" t="s">
        <v>569</v>
      </c>
      <c r="D1133" s="69">
        <v>7.8492935635999999</v>
      </c>
      <c r="E1133">
        <v>2022</v>
      </c>
    </row>
    <row r="1134" spans="1:5">
      <c r="A1134" t="s">
        <v>175</v>
      </c>
      <c r="B1134" t="s">
        <v>693</v>
      </c>
      <c r="C1134" t="s">
        <v>569</v>
      </c>
      <c r="D1134" s="69">
        <v>9.0049967412999994</v>
      </c>
      <c r="E1134">
        <v>2022</v>
      </c>
    </row>
    <row r="1135" spans="1:5">
      <c r="A1135" t="s">
        <v>176</v>
      </c>
      <c r="B1135" t="s">
        <v>694</v>
      </c>
      <c r="C1135" t="s">
        <v>569</v>
      </c>
      <c r="D1135" s="69">
        <v>8.9632030939000007</v>
      </c>
      <c r="E1135">
        <v>2022</v>
      </c>
    </row>
    <row r="1136" spans="1:5">
      <c r="A1136" t="s">
        <v>177</v>
      </c>
      <c r="B1136" t="s">
        <v>695</v>
      </c>
      <c r="C1136" t="s">
        <v>569</v>
      </c>
      <c r="D1136" s="69" t="s">
        <v>570</v>
      </c>
      <c r="E1136">
        <v>2022</v>
      </c>
    </row>
    <row r="1137" spans="1:5">
      <c r="A1137" t="s">
        <v>178</v>
      </c>
      <c r="B1137" t="s">
        <v>696</v>
      </c>
      <c r="C1137" t="s">
        <v>569</v>
      </c>
      <c r="D1137" s="69" t="s">
        <v>570</v>
      </c>
      <c r="E1137">
        <v>2022</v>
      </c>
    </row>
    <row r="1138" spans="1:5">
      <c r="A1138" t="s">
        <v>41</v>
      </c>
      <c r="B1138" t="s">
        <v>697</v>
      </c>
      <c r="C1138" t="s">
        <v>18</v>
      </c>
      <c r="D1138" s="69" t="s">
        <v>570</v>
      </c>
      <c r="E1138">
        <v>2022</v>
      </c>
    </row>
    <row r="1139" spans="1:5">
      <c r="A1139" t="s">
        <v>179</v>
      </c>
      <c r="B1139" t="s">
        <v>698</v>
      </c>
      <c r="C1139" t="s">
        <v>584</v>
      </c>
      <c r="D1139" s="69">
        <v>0</v>
      </c>
      <c r="E1139">
        <v>2022</v>
      </c>
    </row>
    <row r="1140" spans="1:5">
      <c r="A1140" t="s">
        <v>180</v>
      </c>
      <c r="B1140" t="s">
        <v>699</v>
      </c>
      <c r="C1140" t="s">
        <v>569</v>
      </c>
      <c r="D1140" s="69">
        <v>14.888057848000001</v>
      </c>
      <c r="E1140">
        <v>2022</v>
      </c>
    </row>
    <row r="1141" spans="1:5">
      <c r="A1141" t="s">
        <v>39</v>
      </c>
      <c r="B1141" t="s">
        <v>699</v>
      </c>
      <c r="C1141" t="s">
        <v>18</v>
      </c>
      <c r="D1141" s="69" t="s">
        <v>570</v>
      </c>
      <c r="E1141">
        <v>2022</v>
      </c>
    </row>
    <row r="1142" spans="1:5">
      <c r="A1142" t="s">
        <v>40</v>
      </c>
      <c r="B1142" t="s">
        <v>700</v>
      </c>
      <c r="C1142" t="s">
        <v>18</v>
      </c>
      <c r="D1142" s="69" t="s">
        <v>570</v>
      </c>
      <c r="E1142">
        <v>2022</v>
      </c>
    </row>
    <row r="1143" spans="1:5">
      <c r="A1143" t="s">
        <v>181</v>
      </c>
      <c r="B1143" t="s">
        <v>701</v>
      </c>
      <c r="C1143" t="s">
        <v>569</v>
      </c>
      <c r="D1143" s="69">
        <v>8.1752779595000007</v>
      </c>
      <c r="E1143">
        <v>2022</v>
      </c>
    </row>
    <row r="1144" spans="1:5">
      <c r="A1144" t="s">
        <v>182</v>
      </c>
      <c r="B1144" t="s">
        <v>702</v>
      </c>
      <c r="C1144" t="s">
        <v>569</v>
      </c>
      <c r="D1144" s="69" t="s">
        <v>570</v>
      </c>
      <c r="E1144">
        <v>2022</v>
      </c>
    </row>
    <row r="1145" spans="1:5">
      <c r="A1145" t="s">
        <v>183</v>
      </c>
      <c r="B1145" t="s">
        <v>703</v>
      </c>
      <c r="C1145" t="s">
        <v>569</v>
      </c>
      <c r="D1145" s="69">
        <v>8.6571774776999995</v>
      </c>
      <c r="E1145">
        <v>2022</v>
      </c>
    </row>
    <row r="1146" spans="1:5">
      <c r="A1146" t="s">
        <v>184</v>
      </c>
      <c r="B1146" t="s">
        <v>704</v>
      </c>
      <c r="C1146" t="s">
        <v>569</v>
      </c>
      <c r="D1146" s="69">
        <v>0.20833333333000001</v>
      </c>
      <c r="E1146">
        <v>2022</v>
      </c>
    </row>
    <row r="1147" spans="1:5">
      <c r="A1147" t="s">
        <v>185</v>
      </c>
      <c r="B1147" t="s">
        <v>705</v>
      </c>
      <c r="C1147" t="s">
        <v>584</v>
      </c>
      <c r="D1147" s="69">
        <v>9.0198897676000005</v>
      </c>
      <c r="E1147">
        <v>2022</v>
      </c>
    </row>
    <row r="1148" spans="1:5">
      <c r="A1148" t="s">
        <v>186</v>
      </c>
      <c r="B1148" t="s">
        <v>706</v>
      </c>
      <c r="C1148" t="s">
        <v>569</v>
      </c>
      <c r="D1148" s="69">
        <v>11.880578638999999</v>
      </c>
      <c r="E1148">
        <v>2022</v>
      </c>
    </row>
    <row r="1149" spans="1:5">
      <c r="A1149" t="s">
        <v>187</v>
      </c>
      <c r="B1149" t="s">
        <v>706</v>
      </c>
      <c r="C1149" t="s">
        <v>569</v>
      </c>
      <c r="D1149" s="69" t="s">
        <v>570</v>
      </c>
      <c r="E1149">
        <v>2022</v>
      </c>
    </row>
    <row r="1150" spans="1:5">
      <c r="A1150" t="s">
        <v>188</v>
      </c>
      <c r="B1150" t="s">
        <v>707</v>
      </c>
      <c r="C1150" t="s">
        <v>584</v>
      </c>
      <c r="D1150" s="69" t="s">
        <v>570</v>
      </c>
      <c r="E1150">
        <v>2022</v>
      </c>
    </row>
    <row r="1151" spans="1:5">
      <c r="A1151" t="s">
        <v>189</v>
      </c>
      <c r="B1151" t="s">
        <v>707</v>
      </c>
      <c r="C1151" t="s">
        <v>569</v>
      </c>
      <c r="D1151" s="69" t="s">
        <v>570</v>
      </c>
      <c r="E1151">
        <v>2022</v>
      </c>
    </row>
    <row r="1152" spans="1:5">
      <c r="A1152" t="s">
        <v>190</v>
      </c>
      <c r="B1152" t="s">
        <v>708</v>
      </c>
      <c r="C1152" t="s">
        <v>569</v>
      </c>
      <c r="D1152" s="69">
        <v>8.1610044313000003</v>
      </c>
      <c r="E1152">
        <v>2022</v>
      </c>
    </row>
    <row r="1153" spans="1:5">
      <c r="A1153" t="s">
        <v>191</v>
      </c>
      <c r="B1153" t="s">
        <v>709</v>
      </c>
      <c r="C1153" t="s">
        <v>569</v>
      </c>
      <c r="D1153" s="69">
        <v>13.923076923</v>
      </c>
      <c r="E1153">
        <v>2022</v>
      </c>
    </row>
    <row r="1154" spans="1:5">
      <c r="A1154" t="s">
        <v>192</v>
      </c>
      <c r="B1154" t="s">
        <v>710</v>
      </c>
      <c r="C1154" t="s">
        <v>569</v>
      </c>
      <c r="D1154" s="69">
        <v>9.6609837351000003</v>
      </c>
      <c r="E1154">
        <v>2022</v>
      </c>
    </row>
    <row r="1155" spans="1:5">
      <c r="A1155" t="s">
        <v>193</v>
      </c>
      <c r="B1155" t="s">
        <v>710</v>
      </c>
      <c r="C1155" t="s">
        <v>569</v>
      </c>
      <c r="D1155" s="69" t="s">
        <v>570</v>
      </c>
      <c r="E1155">
        <v>2022</v>
      </c>
    </row>
    <row r="1156" spans="1:5">
      <c r="A1156" t="s">
        <v>194</v>
      </c>
      <c r="B1156" t="s">
        <v>711</v>
      </c>
      <c r="C1156" t="s">
        <v>569</v>
      </c>
      <c r="D1156" s="69" t="s">
        <v>570</v>
      </c>
      <c r="E1156">
        <v>2022</v>
      </c>
    </row>
    <row r="1157" spans="1:5">
      <c r="A1157" t="s">
        <v>195</v>
      </c>
      <c r="B1157" t="s">
        <v>712</v>
      </c>
      <c r="C1157" t="s">
        <v>569</v>
      </c>
      <c r="D1157" s="69">
        <v>12.366847826000001</v>
      </c>
      <c r="E1157">
        <v>2022</v>
      </c>
    </row>
    <row r="1158" spans="1:5">
      <c r="A1158" t="s">
        <v>196</v>
      </c>
      <c r="B1158" t="s">
        <v>713</v>
      </c>
      <c r="C1158" t="s">
        <v>569</v>
      </c>
      <c r="D1158" s="69" t="s">
        <v>570</v>
      </c>
      <c r="E1158">
        <v>2022</v>
      </c>
    </row>
    <row r="1159" spans="1:5">
      <c r="A1159" t="s">
        <v>197</v>
      </c>
      <c r="B1159" t="s">
        <v>714</v>
      </c>
      <c r="C1159" t="s">
        <v>569</v>
      </c>
      <c r="D1159" s="69">
        <v>15.764991404</v>
      </c>
      <c r="E1159">
        <v>2022</v>
      </c>
    </row>
    <row r="1160" spans="1:5">
      <c r="A1160" t="s">
        <v>198</v>
      </c>
      <c r="B1160" t="s">
        <v>715</v>
      </c>
      <c r="C1160" t="s">
        <v>584</v>
      </c>
      <c r="D1160" s="69" t="s">
        <v>570</v>
      </c>
      <c r="E1160">
        <v>2022</v>
      </c>
    </row>
    <row r="1161" spans="1:5">
      <c r="A1161" t="s">
        <v>199</v>
      </c>
      <c r="B1161" t="s">
        <v>716</v>
      </c>
      <c r="C1161" t="s">
        <v>13</v>
      </c>
      <c r="D1161" s="69">
        <v>9.8382509775999996</v>
      </c>
      <c r="E1161">
        <v>2022</v>
      </c>
    </row>
    <row r="1162" spans="1:5">
      <c r="A1162" t="s">
        <v>200</v>
      </c>
      <c r="B1162" t="s">
        <v>716</v>
      </c>
      <c r="C1162" t="s">
        <v>569</v>
      </c>
      <c r="D1162" s="69" t="s">
        <v>570</v>
      </c>
      <c r="E1162">
        <v>2022</v>
      </c>
    </row>
    <row r="1163" spans="1:5">
      <c r="A1163" t="s">
        <v>201</v>
      </c>
      <c r="B1163" t="s">
        <v>717</v>
      </c>
      <c r="C1163" t="s">
        <v>13</v>
      </c>
      <c r="D1163" s="69">
        <v>11.705685618</v>
      </c>
      <c r="E1163">
        <v>2022</v>
      </c>
    </row>
    <row r="1164" spans="1:5">
      <c r="A1164" t="s">
        <v>202</v>
      </c>
      <c r="B1164" t="s">
        <v>718</v>
      </c>
      <c r="C1164" t="s">
        <v>13</v>
      </c>
      <c r="D1164" s="69" t="s">
        <v>570</v>
      </c>
      <c r="E1164">
        <v>2022</v>
      </c>
    </row>
    <row r="1165" spans="1:5">
      <c r="A1165" t="s">
        <v>203</v>
      </c>
      <c r="B1165" t="s">
        <v>719</v>
      </c>
      <c r="C1165" t="s">
        <v>13</v>
      </c>
      <c r="D1165" s="69" t="s">
        <v>570</v>
      </c>
      <c r="E1165">
        <v>2022</v>
      </c>
    </row>
    <row r="1166" spans="1:5">
      <c r="A1166" t="s">
        <v>204</v>
      </c>
      <c r="B1166" t="s">
        <v>720</v>
      </c>
      <c r="C1166" t="s">
        <v>10</v>
      </c>
      <c r="D1166" s="69">
        <v>0</v>
      </c>
      <c r="E1166">
        <v>2022</v>
      </c>
    </row>
    <row r="1167" spans="1:5">
      <c r="A1167" t="s">
        <v>205</v>
      </c>
      <c r="B1167" t="s">
        <v>720</v>
      </c>
      <c r="C1167" t="s">
        <v>10</v>
      </c>
      <c r="D1167" s="69" t="s">
        <v>570</v>
      </c>
      <c r="E1167">
        <v>2022</v>
      </c>
    </row>
    <row r="1168" spans="1:5">
      <c r="A1168" t="s">
        <v>26</v>
      </c>
      <c r="B1168" t="s">
        <v>721</v>
      </c>
      <c r="C1168" t="s">
        <v>18</v>
      </c>
      <c r="D1168" s="69">
        <v>10.007889101</v>
      </c>
      <c r="E1168">
        <v>2022</v>
      </c>
    </row>
    <row r="1169" spans="1:5">
      <c r="A1169" t="s">
        <v>206</v>
      </c>
      <c r="B1169" t="s">
        <v>722</v>
      </c>
      <c r="C1169" t="s">
        <v>10</v>
      </c>
      <c r="D1169" s="69" t="s">
        <v>570</v>
      </c>
      <c r="E1169">
        <v>2022</v>
      </c>
    </row>
    <row r="1170" spans="1:5">
      <c r="A1170" t="s">
        <v>33</v>
      </c>
      <c r="B1170" t="s">
        <v>723</v>
      </c>
      <c r="C1170" t="s">
        <v>18</v>
      </c>
      <c r="D1170" s="69">
        <v>6.8929394511000002</v>
      </c>
      <c r="E1170">
        <v>2022</v>
      </c>
    </row>
    <row r="1171" spans="1:5">
      <c r="A1171" t="s">
        <v>207</v>
      </c>
      <c r="B1171" t="s">
        <v>724</v>
      </c>
      <c r="C1171" t="s">
        <v>569</v>
      </c>
      <c r="D1171" s="69">
        <v>12.931034481999999</v>
      </c>
      <c r="E1171">
        <v>2022</v>
      </c>
    </row>
    <row r="1172" spans="1:5">
      <c r="A1172" t="s">
        <v>208</v>
      </c>
      <c r="B1172" t="s">
        <v>725</v>
      </c>
      <c r="C1172" t="s">
        <v>584</v>
      </c>
      <c r="D1172" s="69">
        <v>8.6760508339999998</v>
      </c>
      <c r="E1172">
        <v>2022</v>
      </c>
    </row>
    <row r="1173" spans="1:5">
      <c r="A1173" t="s">
        <v>209</v>
      </c>
      <c r="B1173" t="s">
        <v>726</v>
      </c>
      <c r="C1173" t="s">
        <v>584</v>
      </c>
      <c r="D1173" s="69">
        <v>12.327981651</v>
      </c>
      <c r="E1173">
        <v>2022</v>
      </c>
    </row>
    <row r="1174" spans="1:5">
      <c r="A1174" t="s">
        <v>210</v>
      </c>
      <c r="B1174" t="s">
        <v>727</v>
      </c>
      <c r="C1174" t="s">
        <v>728</v>
      </c>
      <c r="D1174" s="69">
        <v>5.2261887692000002</v>
      </c>
      <c r="E1174">
        <v>2022</v>
      </c>
    </row>
    <row r="1175" spans="1:5">
      <c r="A1175" t="s">
        <v>211</v>
      </c>
      <c r="B1175" t="s">
        <v>729</v>
      </c>
      <c r="C1175" t="s">
        <v>584</v>
      </c>
      <c r="D1175" s="69">
        <v>0</v>
      </c>
      <c r="E1175">
        <v>2022</v>
      </c>
    </row>
    <row r="1176" spans="1:5">
      <c r="A1176" t="s">
        <v>212</v>
      </c>
      <c r="B1176" t="s">
        <v>729</v>
      </c>
      <c r="C1176" t="s">
        <v>584</v>
      </c>
      <c r="D1176" s="69" t="s">
        <v>570</v>
      </c>
      <c r="E1176">
        <v>2022</v>
      </c>
    </row>
    <row r="1177" spans="1:5">
      <c r="A1177" t="s">
        <v>213</v>
      </c>
      <c r="B1177" t="s">
        <v>730</v>
      </c>
      <c r="C1177" t="s">
        <v>569</v>
      </c>
      <c r="D1177" s="69">
        <v>13.214427269</v>
      </c>
      <c r="E1177">
        <v>2022</v>
      </c>
    </row>
    <row r="1178" spans="1:5">
      <c r="A1178" t="s">
        <v>214</v>
      </c>
      <c r="B1178" t="s">
        <v>731</v>
      </c>
      <c r="C1178" t="s">
        <v>13</v>
      </c>
      <c r="D1178" s="69" t="s">
        <v>570</v>
      </c>
      <c r="E1178">
        <v>2022</v>
      </c>
    </row>
    <row r="1179" spans="1:5">
      <c r="A1179" t="s">
        <v>37</v>
      </c>
      <c r="B1179" t="s">
        <v>732</v>
      </c>
      <c r="C1179" t="s">
        <v>18</v>
      </c>
      <c r="D1179" s="69" t="s">
        <v>570</v>
      </c>
      <c r="E1179">
        <v>2022</v>
      </c>
    </row>
    <row r="1180" spans="1:5">
      <c r="A1180" t="s">
        <v>215</v>
      </c>
      <c r="B1180" t="s">
        <v>733</v>
      </c>
      <c r="C1180" t="s">
        <v>569</v>
      </c>
      <c r="D1180" s="69">
        <v>8.9680589680999994</v>
      </c>
      <c r="E1180">
        <v>2022</v>
      </c>
    </row>
    <row r="1181" spans="1:5">
      <c r="A1181" t="s">
        <v>216</v>
      </c>
      <c r="B1181" t="s">
        <v>733</v>
      </c>
      <c r="C1181" t="s">
        <v>569</v>
      </c>
      <c r="D1181" s="69" t="s">
        <v>570</v>
      </c>
      <c r="E1181">
        <v>2022</v>
      </c>
    </row>
    <row r="1182" spans="1:5">
      <c r="A1182" t="s">
        <v>217</v>
      </c>
      <c r="B1182" t="s">
        <v>734</v>
      </c>
      <c r="C1182" t="s">
        <v>13</v>
      </c>
      <c r="D1182" s="69" t="s">
        <v>570</v>
      </c>
      <c r="E1182">
        <v>2022</v>
      </c>
    </row>
    <row r="1183" spans="1:5">
      <c r="A1183" t="s">
        <v>218</v>
      </c>
      <c r="B1183" t="s">
        <v>734</v>
      </c>
      <c r="C1183" t="s">
        <v>13</v>
      </c>
      <c r="D1183" s="69" t="s">
        <v>570</v>
      </c>
      <c r="E1183">
        <v>2022</v>
      </c>
    </row>
    <row r="1184" spans="1:5">
      <c r="A1184" t="s">
        <v>219</v>
      </c>
      <c r="B1184" t="s">
        <v>735</v>
      </c>
      <c r="C1184" t="s">
        <v>10</v>
      </c>
      <c r="D1184" s="69">
        <v>7.9136313610000002</v>
      </c>
      <c r="E1184">
        <v>2022</v>
      </c>
    </row>
    <row r="1185" spans="1:5">
      <c r="A1185" t="s">
        <v>220</v>
      </c>
      <c r="B1185" t="s">
        <v>735</v>
      </c>
      <c r="C1185" t="s">
        <v>10</v>
      </c>
      <c r="D1185" s="69" t="s">
        <v>570</v>
      </c>
      <c r="E1185">
        <v>2022</v>
      </c>
    </row>
    <row r="1186" spans="1:5">
      <c r="A1186" t="s">
        <v>221</v>
      </c>
      <c r="B1186" t="s">
        <v>736</v>
      </c>
      <c r="C1186" t="s">
        <v>569</v>
      </c>
      <c r="D1186" s="69">
        <v>13.226855393999999</v>
      </c>
      <c r="E1186">
        <v>2022</v>
      </c>
    </row>
    <row r="1187" spans="1:5">
      <c r="A1187" t="s">
        <v>222</v>
      </c>
      <c r="B1187" t="s">
        <v>737</v>
      </c>
      <c r="C1187" t="s">
        <v>569</v>
      </c>
      <c r="D1187" s="69">
        <v>9.9255912835999993</v>
      </c>
      <c r="E1187">
        <v>2022</v>
      </c>
    </row>
    <row r="1188" spans="1:5">
      <c r="A1188" t="s">
        <v>223</v>
      </c>
      <c r="B1188" t="s">
        <v>738</v>
      </c>
      <c r="C1188" t="s">
        <v>569</v>
      </c>
      <c r="D1188" s="69">
        <v>12.388617418000001</v>
      </c>
      <c r="E1188">
        <v>2022</v>
      </c>
    </row>
    <row r="1189" spans="1:5">
      <c r="A1189" t="s">
        <v>224</v>
      </c>
      <c r="B1189" t="s">
        <v>739</v>
      </c>
      <c r="C1189" t="s">
        <v>13</v>
      </c>
      <c r="D1189" s="69">
        <v>9.5077305847000009</v>
      </c>
      <c r="E1189">
        <v>2022</v>
      </c>
    </row>
    <row r="1190" spans="1:5">
      <c r="A1190" t="s">
        <v>24</v>
      </c>
      <c r="B1190" t="s">
        <v>740</v>
      </c>
      <c r="C1190" t="s">
        <v>18</v>
      </c>
      <c r="D1190" s="69">
        <v>7.2279620063000003</v>
      </c>
      <c r="E1190">
        <v>2022</v>
      </c>
    </row>
    <row r="1191" spans="1:5">
      <c r="A1191" t="s">
        <v>29</v>
      </c>
      <c r="B1191" t="s">
        <v>741</v>
      </c>
      <c r="C1191" t="s">
        <v>18</v>
      </c>
      <c r="D1191" s="69">
        <v>8.2939632545999995</v>
      </c>
      <c r="E1191">
        <v>2022</v>
      </c>
    </row>
    <row r="1192" spans="1:5">
      <c r="A1192" t="s">
        <v>225</v>
      </c>
      <c r="B1192" t="s">
        <v>742</v>
      </c>
      <c r="C1192" t="s">
        <v>577</v>
      </c>
      <c r="D1192" s="69">
        <v>8.5461355123999994</v>
      </c>
      <c r="E1192">
        <v>2022</v>
      </c>
    </row>
    <row r="1193" spans="1:5">
      <c r="A1193" t="s">
        <v>226</v>
      </c>
      <c r="B1193" t="s">
        <v>743</v>
      </c>
      <c r="C1193" t="s">
        <v>577</v>
      </c>
      <c r="D1193" s="69" t="s">
        <v>570</v>
      </c>
      <c r="E1193">
        <v>2022</v>
      </c>
    </row>
    <row r="1194" spans="1:5">
      <c r="A1194" t="s">
        <v>227</v>
      </c>
      <c r="B1194" t="s">
        <v>744</v>
      </c>
      <c r="C1194" t="s">
        <v>13</v>
      </c>
      <c r="D1194" s="69">
        <v>8.2380347311000008</v>
      </c>
      <c r="E1194">
        <v>2022</v>
      </c>
    </row>
    <row r="1195" spans="1:5">
      <c r="A1195" t="s">
        <v>36</v>
      </c>
      <c r="B1195" t="s">
        <v>745</v>
      </c>
      <c r="C1195" t="s">
        <v>18</v>
      </c>
      <c r="D1195" s="69">
        <v>6.3266041816999996</v>
      </c>
      <c r="E1195">
        <v>2022</v>
      </c>
    </row>
    <row r="1196" spans="1:5">
      <c r="A1196" t="s">
        <v>228</v>
      </c>
      <c r="B1196" t="s">
        <v>746</v>
      </c>
      <c r="C1196" t="s">
        <v>577</v>
      </c>
      <c r="D1196" s="69">
        <v>6.7497584208000001</v>
      </c>
      <c r="E1196">
        <v>2022</v>
      </c>
    </row>
    <row r="1197" spans="1:5">
      <c r="A1197" t="s">
        <v>229</v>
      </c>
      <c r="B1197" t="s">
        <v>747</v>
      </c>
      <c r="C1197" t="s">
        <v>10</v>
      </c>
      <c r="D1197" s="69">
        <v>7.1901247137000004</v>
      </c>
      <c r="E1197">
        <v>2022</v>
      </c>
    </row>
    <row r="1198" spans="1:5">
      <c r="A1198" t="s">
        <v>230</v>
      </c>
      <c r="B1198" t="s">
        <v>748</v>
      </c>
      <c r="C1198" t="s">
        <v>577</v>
      </c>
      <c r="D1198" s="69">
        <v>0</v>
      </c>
      <c r="E1198">
        <v>2022</v>
      </c>
    </row>
    <row r="1199" spans="1:5">
      <c r="A1199" t="s">
        <v>231</v>
      </c>
      <c r="B1199" t="s">
        <v>749</v>
      </c>
      <c r="C1199" t="s">
        <v>569</v>
      </c>
      <c r="D1199" s="69">
        <v>12.339331618999999</v>
      </c>
      <c r="E1199">
        <v>2022</v>
      </c>
    </row>
    <row r="1200" spans="1:5">
      <c r="A1200" t="s">
        <v>232</v>
      </c>
      <c r="B1200" t="s">
        <v>750</v>
      </c>
      <c r="C1200" t="s">
        <v>618</v>
      </c>
      <c r="D1200" s="69" t="s">
        <v>570</v>
      </c>
      <c r="E1200">
        <v>2022</v>
      </c>
    </row>
    <row r="1201" spans="1:5">
      <c r="A1201" t="s">
        <v>233</v>
      </c>
      <c r="B1201" t="s">
        <v>751</v>
      </c>
      <c r="C1201" t="s">
        <v>569</v>
      </c>
      <c r="D1201" s="69">
        <v>13.493333333000001</v>
      </c>
      <c r="E1201">
        <v>2022</v>
      </c>
    </row>
    <row r="1202" spans="1:5">
      <c r="A1202" t="s">
        <v>234</v>
      </c>
      <c r="B1202" t="s">
        <v>752</v>
      </c>
      <c r="C1202" t="s">
        <v>13</v>
      </c>
      <c r="D1202" s="69">
        <v>8.2304957121999998</v>
      </c>
      <c r="E1202">
        <v>2022</v>
      </c>
    </row>
    <row r="1203" spans="1:5">
      <c r="A1203" t="s">
        <v>235</v>
      </c>
      <c r="B1203" t="s">
        <v>753</v>
      </c>
      <c r="C1203" t="s">
        <v>10</v>
      </c>
      <c r="D1203" s="69">
        <v>9.2501233349999996</v>
      </c>
      <c r="E1203">
        <v>2022</v>
      </c>
    </row>
    <row r="1204" spans="1:5">
      <c r="A1204" t="s">
        <v>236</v>
      </c>
      <c r="B1204" t="s">
        <v>754</v>
      </c>
      <c r="C1204" t="s">
        <v>577</v>
      </c>
      <c r="D1204" s="69">
        <v>7.5206358912000004</v>
      </c>
      <c r="E1204">
        <v>2022</v>
      </c>
    </row>
    <row r="1205" spans="1:5">
      <c r="A1205" t="s">
        <v>237</v>
      </c>
      <c r="B1205" t="s">
        <v>755</v>
      </c>
      <c r="C1205" t="s">
        <v>8</v>
      </c>
      <c r="D1205" s="69">
        <v>4.4633203235999996</v>
      </c>
      <c r="E1205">
        <v>2022</v>
      </c>
    </row>
    <row r="1206" spans="1:5">
      <c r="A1206" t="s">
        <v>238</v>
      </c>
      <c r="B1206" t="s">
        <v>755</v>
      </c>
      <c r="C1206" t="s">
        <v>8</v>
      </c>
      <c r="D1206" s="69" t="s">
        <v>570</v>
      </c>
      <c r="E1206">
        <v>2022</v>
      </c>
    </row>
    <row r="1207" spans="1:5">
      <c r="A1207" t="s">
        <v>239</v>
      </c>
      <c r="B1207" t="s">
        <v>660</v>
      </c>
      <c r="C1207" t="s">
        <v>728</v>
      </c>
      <c r="D1207" s="69" t="s">
        <v>570</v>
      </c>
      <c r="E1207">
        <v>2022</v>
      </c>
    </row>
    <row r="1208" spans="1:5">
      <c r="A1208" t="s">
        <v>240</v>
      </c>
      <c r="B1208" t="s">
        <v>756</v>
      </c>
      <c r="C1208" t="s">
        <v>728</v>
      </c>
      <c r="D1208" s="69">
        <v>7.7450980392000002</v>
      </c>
      <c r="E1208">
        <v>2022</v>
      </c>
    </row>
    <row r="1209" spans="1:5">
      <c r="A1209" t="s">
        <v>241</v>
      </c>
      <c r="B1209" t="s">
        <v>757</v>
      </c>
      <c r="C1209" t="s">
        <v>728</v>
      </c>
      <c r="D1209" s="69" t="s">
        <v>570</v>
      </c>
      <c r="E1209">
        <v>2022</v>
      </c>
    </row>
    <row r="1210" spans="1:5">
      <c r="A1210" t="s">
        <v>242</v>
      </c>
      <c r="B1210" t="s">
        <v>758</v>
      </c>
      <c r="C1210" t="s">
        <v>13</v>
      </c>
      <c r="D1210" s="69" t="s">
        <v>570</v>
      </c>
      <c r="E1210">
        <v>2022</v>
      </c>
    </row>
    <row r="1211" spans="1:5">
      <c r="A1211" t="s">
        <v>243</v>
      </c>
      <c r="B1211" t="s">
        <v>758</v>
      </c>
      <c r="C1211" t="s">
        <v>13</v>
      </c>
      <c r="D1211" s="69" t="s">
        <v>570</v>
      </c>
      <c r="E1211">
        <v>2022</v>
      </c>
    </row>
    <row r="1212" spans="1:5">
      <c r="A1212" t="s">
        <v>244</v>
      </c>
      <c r="B1212" t="s">
        <v>759</v>
      </c>
      <c r="C1212" t="s">
        <v>569</v>
      </c>
      <c r="D1212" s="69">
        <v>15.525663302</v>
      </c>
      <c r="E1212">
        <v>2022</v>
      </c>
    </row>
    <row r="1213" spans="1:5">
      <c r="A1213" t="s">
        <v>245</v>
      </c>
      <c r="B1213" t="s">
        <v>760</v>
      </c>
      <c r="C1213" t="s">
        <v>618</v>
      </c>
      <c r="D1213" s="69" t="s">
        <v>570</v>
      </c>
      <c r="E1213">
        <v>2022</v>
      </c>
    </row>
    <row r="1214" spans="1:5">
      <c r="A1214" t="s">
        <v>246</v>
      </c>
      <c r="B1214" t="s">
        <v>761</v>
      </c>
      <c r="C1214" t="s">
        <v>569</v>
      </c>
      <c r="D1214" s="69" t="s">
        <v>570</v>
      </c>
      <c r="E1214">
        <v>2022</v>
      </c>
    </row>
    <row r="1215" spans="1:5">
      <c r="A1215" t="s">
        <v>247</v>
      </c>
      <c r="B1215" t="s">
        <v>762</v>
      </c>
      <c r="C1215" t="s">
        <v>577</v>
      </c>
      <c r="D1215" s="69">
        <v>12.704779757000001</v>
      </c>
      <c r="E1215">
        <v>2022</v>
      </c>
    </row>
    <row r="1216" spans="1:5">
      <c r="A1216" t="s">
        <v>248</v>
      </c>
      <c r="B1216" t="s">
        <v>763</v>
      </c>
      <c r="C1216" t="s">
        <v>577</v>
      </c>
      <c r="D1216" s="69" t="s">
        <v>570</v>
      </c>
      <c r="E1216">
        <v>2022</v>
      </c>
    </row>
    <row r="1217" spans="1:5">
      <c r="A1217" t="s">
        <v>249</v>
      </c>
      <c r="B1217" t="s">
        <v>764</v>
      </c>
      <c r="C1217" t="s">
        <v>618</v>
      </c>
      <c r="D1217" s="69" t="s">
        <v>570</v>
      </c>
      <c r="E1217">
        <v>2022</v>
      </c>
    </row>
    <row r="1218" spans="1:5">
      <c r="A1218" t="s">
        <v>250</v>
      </c>
      <c r="B1218" t="s">
        <v>765</v>
      </c>
      <c r="C1218" t="s">
        <v>618</v>
      </c>
      <c r="D1218" s="69" t="s">
        <v>570</v>
      </c>
      <c r="E1218">
        <v>2022</v>
      </c>
    </row>
    <row r="1219" spans="1:5">
      <c r="A1219" t="s">
        <v>251</v>
      </c>
      <c r="B1219" t="s">
        <v>765</v>
      </c>
      <c r="C1219" t="s">
        <v>618</v>
      </c>
      <c r="D1219" s="69" t="s">
        <v>570</v>
      </c>
      <c r="E1219">
        <v>2022</v>
      </c>
    </row>
    <row r="1220" spans="1:5">
      <c r="A1220" t="s">
        <v>252</v>
      </c>
      <c r="B1220" t="s">
        <v>766</v>
      </c>
      <c r="C1220" t="s">
        <v>13</v>
      </c>
      <c r="D1220" s="69">
        <v>8.3524027459999992</v>
      </c>
      <c r="E1220">
        <v>2022</v>
      </c>
    </row>
    <row r="1221" spans="1:5">
      <c r="A1221" t="s">
        <v>253</v>
      </c>
      <c r="B1221" t="s">
        <v>767</v>
      </c>
      <c r="C1221" t="s">
        <v>618</v>
      </c>
      <c r="D1221" s="69">
        <v>7.6259489302999999</v>
      </c>
      <c r="E1221">
        <v>2022</v>
      </c>
    </row>
    <row r="1222" spans="1:5">
      <c r="A1222" t="s">
        <v>254</v>
      </c>
      <c r="B1222" t="s">
        <v>768</v>
      </c>
      <c r="C1222" t="s">
        <v>569</v>
      </c>
      <c r="D1222" s="69">
        <v>12.612962856999999</v>
      </c>
      <c r="E1222">
        <v>2022</v>
      </c>
    </row>
    <row r="1223" spans="1:5">
      <c r="A1223" t="s">
        <v>255</v>
      </c>
      <c r="B1223" t="s">
        <v>769</v>
      </c>
      <c r="C1223" t="s">
        <v>577</v>
      </c>
      <c r="D1223" s="69">
        <v>14.047683714</v>
      </c>
      <c r="E1223">
        <v>2022</v>
      </c>
    </row>
    <row r="1224" spans="1:5">
      <c r="A1224" t="s">
        <v>256</v>
      </c>
      <c r="B1224" t="s">
        <v>770</v>
      </c>
      <c r="C1224" t="s">
        <v>569</v>
      </c>
      <c r="D1224" s="69" t="s">
        <v>570</v>
      </c>
      <c r="E1224">
        <v>2022</v>
      </c>
    </row>
    <row r="1225" spans="1:5">
      <c r="A1225" t="s">
        <v>257</v>
      </c>
      <c r="B1225" t="s">
        <v>771</v>
      </c>
      <c r="C1225" t="s">
        <v>569</v>
      </c>
      <c r="D1225" s="69" t="s">
        <v>570</v>
      </c>
      <c r="E1225">
        <v>2022</v>
      </c>
    </row>
    <row r="1226" spans="1:5">
      <c r="A1226" t="s">
        <v>258</v>
      </c>
      <c r="B1226" t="s">
        <v>772</v>
      </c>
      <c r="C1226" t="s">
        <v>569</v>
      </c>
      <c r="D1226" s="69">
        <v>13.743328481000001</v>
      </c>
      <c r="E1226">
        <v>2022</v>
      </c>
    </row>
    <row r="1227" spans="1:5">
      <c r="A1227" t="s">
        <v>259</v>
      </c>
      <c r="B1227" t="s">
        <v>773</v>
      </c>
      <c r="C1227" t="s">
        <v>569</v>
      </c>
      <c r="D1227" s="69">
        <v>9.2475192944</v>
      </c>
      <c r="E1227">
        <v>2022</v>
      </c>
    </row>
    <row r="1228" spans="1:5">
      <c r="A1228" t="s">
        <v>260</v>
      </c>
      <c r="B1228" t="s">
        <v>774</v>
      </c>
      <c r="C1228" t="s">
        <v>569</v>
      </c>
      <c r="D1228" s="69" t="s">
        <v>570</v>
      </c>
      <c r="E1228">
        <v>2022</v>
      </c>
    </row>
    <row r="1229" spans="1:5">
      <c r="A1229" t="s">
        <v>261</v>
      </c>
      <c r="B1229" t="s">
        <v>775</v>
      </c>
      <c r="C1229" t="s">
        <v>584</v>
      </c>
      <c r="D1229" s="69" t="s">
        <v>570</v>
      </c>
      <c r="E1229">
        <v>2022</v>
      </c>
    </row>
    <row r="1230" spans="1:5">
      <c r="A1230" t="s">
        <v>262</v>
      </c>
      <c r="B1230" t="s">
        <v>776</v>
      </c>
      <c r="C1230" t="s">
        <v>577</v>
      </c>
      <c r="D1230" s="69" t="s">
        <v>570</v>
      </c>
      <c r="E1230">
        <v>2022</v>
      </c>
    </row>
    <row r="1231" spans="1:5">
      <c r="A1231" t="s">
        <v>263</v>
      </c>
      <c r="B1231" t="s">
        <v>777</v>
      </c>
      <c r="C1231" t="s">
        <v>569</v>
      </c>
      <c r="D1231" s="69">
        <v>8.2022602819999992</v>
      </c>
      <c r="E1231">
        <v>2022</v>
      </c>
    </row>
    <row r="1232" spans="1:5">
      <c r="A1232" t="s">
        <v>264</v>
      </c>
      <c r="B1232" t="s">
        <v>778</v>
      </c>
      <c r="C1232" t="s">
        <v>569</v>
      </c>
      <c r="D1232" s="69" t="s">
        <v>570</v>
      </c>
      <c r="E1232">
        <v>2022</v>
      </c>
    </row>
    <row r="1233" spans="1:5">
      <c r="A1233" t="s">
        <v>265</v>
      </c>
      <c r="B1233" t="s">
        <v>779</v>
      </c>
      <c r="C1233" t="s">
        <v>569</v>
      </c>
      <c r="D1233" s="69" t="s">
        <v>570</v>
      </c>
      <c r="E1233">
        <v>2022</v>
      </c>
    </row>
    <row r="1234" spans="1:5">
      <c r="A1234" t="s">
        <v>266</v>
      </c>
      <c r="B1234" t="s">
        <v>780</v>
      </c>
      <c r="C1234" t="s">
        <v>618</v>
      </c>
      <c r="D1234" s="69">
        <v>9.7669547001999995</v>
      </c>
      <c r="E1234">
        <v>2022</v>
      </c>
    </row>
    <row r="1235" spans="1:5">
      <c r="A1235" t="s">
        <v>267</v>
      </c>
      <c r="B1235" t="s">
        <v>781</v>
      </c>
      <c r="C1235" t="s">
        <v>569</v>
      </c>
      <c r="D1235" s="69">
        <v>19.952591982000001</v>
      </c>
      <c r="E1235">
        <v>2022</v>
      </c>
    </row>
    <row r="1236" spans="1:5">
      <c r="A1236" t="s">
        <v>268</v>
      </c>
      <c r="B1236" t="s">
        <v>782</v>
      </c>
      <c r="C1236" t="s">
        <v>577</v>
      </c>
      <c r="D1236" s="69" t="s">
        <v>570</v>
      </c>
      <c r="E1236">
        <v>2022</v>
      </c>
    </row>
    <row r="1237" spans="1:5">
      <c r="A1237" t="s">
        <v>269</v>
      </c>
      <c r="B1237" t="s">
        <v>783</v>
      </c>
      <c r="C1237" t="s">
        <v>569</v>
      </c>
      <c r="D1237" s="69">
        <v>10.997391129</v>
      </c>
      <c r="E1237">
        <v>2022</v>
      </c>
    </row>
    <row r="1238" spans="1:5">
      <c r="A1238" t="s">
        <v>270</v>
      </c>
      <c r="B1238" t="s">
        <v>784</v>
      </c>
      <c r="C1238" t="s">
        <v>569</v>
      </c>
      <c r="D1238" s="69" t="s">
        <v>570</v>
      </c>
      <c r="E1238">
        <v>2022</v>
      </c>
    </row>
    <row r="1239" spans="1:5">
      <c r="A1239" t="s">
        <v>271</v>
      </c>
      <c r="B1239" t="s">
        <v>785</v>
      </c>
      <c r="C1239" t="s">
        <v>577</v>
      </c>
      <c r="D1239" s="69">
        <v>7.2918439284999996</v>
      </c>
      <c r="E1239">
        <v>2022</v>
      </c>
    </row>
    <row r="1240" spans="1:5">
      <c r="A1240" t="s">
        <v>272</v>
      </c>
      <c r="B1240" t="s">
        <v>786</v>
      </c>
      <c r="C1240" t="s">
        <v>618</v>
      </c>
      <c r="D1240" s="69" t="s">
        <v>570</v>
      </c>
      <c r="E1240">
        <v>2022</v>
      </c>
    </row>
    <row r="1241" spans="1:5">
      <c r="A1241" t="s">
        <v>273</v>
      </c>
      <c r="B1241" t="s">
        <v>787</v>
      </c>
      <c r="C1241" t="s">
        <v>569</v>
      </c>
      <c r="D1241" s="69" t="s">
        <v>570</v>
      </c>
      <c r="E1241">
        <v>2022</v>
      </c>
    </row>
    <row r="1242" spans="1:5">
      <c r="A1242" t="s">
        <v>274</v>
      </c>
      <c r="B1242" t="s">
        <v>788</v>
      </c>
      <c r="C1242" t="s">
        <v>618</v>
      </c>
      <c r="D1242" s="69">
        <v>1.1587836502</v>
      </c>
      <c r="E1242">
        <v>2022</v>
      </c>
    </row>
    <row r="1243" spans="1:5">
      <c r="A1243" t="s">
        <v>275</v>
      </c>
      <c r="B1243" t="s">
        <v>789</v>
      </c>
      <c r="C1243" t="s">
        <v>569</v>
      </c>
      <c r="D1243" s="69" t="s">
        <v>570</v>
      </c>
      <c r="E1243">
        <v>2022</v>
      </c>
    </row>
    <row r="1244" spans="1:5">
      <c r="A1244" t="s">
        <v>276</v>
      </c>
      <c r="B1244" t="s">
        <v>790</v>
      </c>
      <c r="C1244" t="s">
        <v>569</v>
      </c>
      <c r="D1244" s="69">
        <v>10.637745161</v>
      </c>
      <c r="E1244">
        <v>2022</v>
      </c>
    </row>
    <row r="1245" spans="1:5">
      <c r="A1245" t="s">
        <v>277</v>
      </c>
      <c r="B1245" t="s">
        <v>791</v>
      </c>
      <c r="C1245" t="s">
        <v>569</v>
      </c>
      <c r="D1245" s="69">
        <v>10.847880299</v>
      </c>
      <c r="E1245">
        <v>2022</v>
      </c>
    </row>
    <row r="1246" spans="1:5">
      <c r="A1246" t="s">
        <v>278</v>
      </c>
      <c r="B1246" t="s">
        <v>792</v>
      </c>
      <c r="C1246" t="s">
        <v>569</v>
      </c>
      <c r="D1246" s="69" t="s">
        <v>570</v>
      </c>
      <c r="E1246">
        <v>2022</v>
      </c>
    </row>
    <row r="1247" spans="1:5">
      <c r="A1247" t="s">
        <v>279</v>
      </c>
      <c r="B1247" t="s">
        <v>793</v>
      </c>
      <c r="C1247" t="s">
        <v>569</v>
      </c>
      <c r="D1247" s="69">
        <v>12.281222188999999</v>
      </c>
      <c r="E1247">
        <v>2022</v>
      </c>
    </row>
    <row r="1248" spans="1:5">
      <c r="A1248" t="s">
        <v>280</v>
      </c>
      <c r="B1248" t="s">
        <v>793</v>
      </c>
      <c r="C1248" t="s">
        <v>569</v>
      </c>
      <c r="D1248" s="69" t="s">
        <v>570</v>
      </c>
      <c r="E1248">
        <v>2022</v>
      </c>
    </row>
    <row r="1249" spans="1:5">
      <c r="A1249" t="s">
        <v>281</v>
      </c>
      <c r="B1249" t="s">
        <v>794</v>
      </c>
      <c r="C1249" t="s">
        <v>577</v>
      </c>
      <c r="D1249" s="69" t="s">
        <v>570</v>
      </c>
      <c r="E1249">
        <v>2022</v>
      </c>
    </row>
    <row r="1250" spans="1:5">
      <c r="A1250" t="s">
        <v>282</v>
      </c>
      <c r="B1250" t="s">
        <v>795</v>
      </c>
      <c r="C1250" t="s">
        <v>584</v>
      </c>
      <c r="D1250" s="69">
        <v>12.361111111</v>
      </c>
      <c r="E1250">
        <v>2022</v>
      </c>
    </row>
    <row r="1251" spans="1:5">
      <c r="A1251" t="s">
        <v>283</v>
      </c>
      <c r="B1251" t="s">
        <v>796</v>
      </c>
      <c r="C1251" t="s">
        <v>569</v>
      </c>
      <c r="D1251" s="69">
        <v>12.497589199</v>
      </c>
      <c r="E1251">
        <v>2022</v>
      </c>
    </row>
    <row r="1252" spans="1:5">
      <c r="A1252" t="s">
        <v>284</v>
      </c>
      <c r="B1252" t="s">
        <v>797</v>
      </c>
      <c r="C1252" t="s">
        <v>618</v>
      </c>
      <c r="D1252" s="69">
        <v>20.823076231999998</v>
      </c>
      <c r="E1252">
        <v>2022</v>
      </c>
    </row>
    <row r="1253" spans="1:5">
      <c r="A1253" t="s">
        <v>285</v>
      </c>
      <c r="B1253" t="s">
        <v>798</v>
      </c>
      <c r="C1253" t="s">
        <v>584</v>
      </c>
      <c r="D1253" s="69">
        <v>7.3611800582000004</v>
      </c>
      <c r="E1253">
        <v>2022</v>
      </c>
    </row>
    <row r="1254" spans="1:5">
      <c r="A1254" t="s">
        <v>286</v>
      </c>
      <c r="B1254" t="s">
        <v>799</v>
      </c>
      <c r="C1254" t="s">
        <v>569</v>
      </c>
      <c r="D1254" s="69">
        <v>11.855877616000001</v>
      </c>
      <c r="E1254">
        <v>2022</v>
      </c>
    </row>
    <row r="1255" spans="1:5">
      <c r="A1255" t="s">
        <v>287</v>
      </c>
      <c r="B1255" t="s">
        <v>800</v>
      </c>
      <c r="C1255" t="s">
        <v>569</v>
      </c>
      <c r="D1255" s="69" t="s">
        <v>570</v>
      </c>
      <c r="E1255">
        <v>2022</v>
      </c>
    </row>
    <row r="1256" spans="1:5">
      <c r="A1256" t="s">
        <v>288</v>
      </c>
      <c r="B1256" t="s">
        <v>801</v>
      </c>
      <c r="C1256" t="s">
        <v>584</v>
      </c>
      <c r="D1256" s="69" t="s">
        <v>570</v>
      </c>
      <c r="E1256">
        <v>2022</v>
      </c>
    </row>
    <row r="1257" spans="1:5">
      <c r="A1257" t="s">
        <v>289</v>
      </c>
      <c r="B1257" t="s">
        <v>802</v>
      </c>
      <c r="C1257" t="s">
        <v>10</v>
      </c>
      <c r="D1257" s="69">
        <v>8.9108600827999993</v>
      </c>
      <c r="E1257">
        <v>2022</v>
      </c>
    </row>
    <row r="1258" spans="1:5">
      <c r="A1258" t="s">
        <v>290</v>
      </c>
      <c r="B1258" t="s">
        <v>803</v>
      </c>
      <c r="C1258" t="s">
        <v>618</v>
      </c>
      <c r="D1258" s="69">
        <v>8.1280710079999992</v>
      </c>
      <c r="E1258">
        <v>2022</v>
      </c>
    </row>
    <row r="1259" spans="1:5">
      <c r="A1259" t="s">
        <v>291</v>
      </c>
      <c r="B1259" t="s">
        <v>766</v>
      </c>
      <c r="C1259" t="s">
        <v>13</v>
      </c>
      <c r="D1259" s="69" t="s">
        <v>570</v>
      </c>
      <c r="E1259">
        <v>2022</v>
      </c>
    </row>
    <row r="1260" spans="1:5">
      <c r="A1260" t="s">
        <v>292</v>
      </c>
      <c r="B1260" t="s">
        <v>804</v>
      </c>
      <c r="C1260" t="s">
        <v>577</v>
      </c>
      <c r="D1260" s="69" t="s">
        <v>570</v>
      </c>
      <c r="E1260">
        <v>2022</v>
      </c>
    </row>
    <row r="1261" spans="1:5">
      <c r="A1261" t="s">
        <v>293</v>
      </c>
      <c r="B1261" t="s">
        <v>805</v>
      </c>
      <c r="C1261" t="s">
        <v>577</v>
      </c>
      <c r="D1261" s="69" t="s">
        <v>570</v>
      </c>
      <c r="E1261">
        <v>2022</v>
      </c>
    </row>
    <row r="1262" spans="1:5">
      <c r="A1262" t="s">
        <v>294</v>
      </c>
      <c r="B1262" t="s">
        <v>806</v>
      </c>
      <c r="C1262" t="s">
        <v>577</v>
      </c>
      <c r="D1262" s="69" t="s">
        <v>570</v>
      </c>
      <c r="E1262">
        <v>2022</v>
      </c>
    </row>
    <row r="1263" spans="1:5">
      <c r="A1263" t="s">
        <v>295</v>
      </c>
      <c r="B1263" t="s">
        <v>807</v>
      </c>
      <c r="C1263" t="s">
        <v>618</v>
      </c>
      <c r="D1263" s="69" t="s">
        <v>570</v>
      </c>
      <c r="E1263">
        <v>2022</v>
      </c>
    </row>
    <row r="1264" spans="1:5">
      <c r="A1264" t="s">
        <v>296</v>
      </c>
      <c r="B1264" t="s">
        <v>808</v>
      </c>
      <c r="C1264" t="s">
        <v>577</v>
      </c>
      <c r="D1264" s="69" t="s">
        <v>570</v>
      </c>
      <c r="E1264">
        <v>2022</v>
      </c>
    </row>
    <row r="1265" spans="1:5">
      <c r="A1265" t="s">
        <v>297</v>
      </c>
      <c r="B1265" t="s">
        <v>809</v>
      </c>
      <c r="C1265" t="s">
        <v>618</v>
      </c>
      <c r="D1265" s="69" t="s">
        <v>570</v>
      </c>
      <c r="E1265">
        <v>2022</v>
      </c>
    </row>
    <row r="1266" spans="1:5">
      <c r="A1266" t="s">
        <v>298</v>
      </c>
      <c r="B1266" t="s">
        <v>810</v>
      </c>
      <c r="C1266" t="s">
        <v>618</v>
      </c>
      <c r="D1266" s="69" t="s">
        <v>570</v>
      </c>
      <c r="E1266">
        <v>2022</v>
      </c>
    </row>
    <row r="1267" spans="1:5">
      <c r="A1267" t="s">
        <v>299</v>
      </c>
      <c r="B1267" t="s">
        <v>811</v>
      </c>
      <c r="C1267" t="s">
        <v>584</v>
      </c>
      <c r="D1267" s="69">
        <v>8.6099205167000008</v>
      </c>
      <c r="E1267">
        <v>2022</v>
      </c>
    </row>
    <row r="1268" spans="1:5">
      <c r="A1268" t="s">
        <v>300</v>
      </c>
      <c r="B1268" t="s">
        <v>812</v>
      </c>
      <c r="C1268" t="s">
        <v>10</v>
      </c>
      <c r="D1268" s="69">
        <v>9.2515157851000005</v>
      </c>
      <c r="E1268">
        <v>2022</v>
      </c>
    </row>
    <row r="1269" spans="1:5">
      <c r="A1269" t="s">
        <v>301</v>
      </c>
      <c r="B1269" t="s">
        <v>812</v>
      </c>
      <c r="C1269" t="s">
        <v>10</v>
      </c>
      <c r="D1269" s="69" t="s">
        <v>570</v>
      </c>
      <c r="E1269">
        <v>2022</v>
      </c>
    </row>
    <row r="1270" spans="1:5">
      <c r="A1270" t="s">
        <v>302</v>
      </c>
      <c r="B1270" t="s">
        <v>813</v>
      </c>
      <c r="C1270" t="s">
        <v>577</v>
      </c>
      <c r="D1270" s="69" t="s">
        <v>570</v>
      </c>
      <c r="E1270">
        <v>2022</v>
      </c>
    </row>
    <row r="1271" spans="1:5">
      <c r="A1271" t="s">
        <v>303</v>
      </c>
      <c r="B1271" t="s">
        <v>814</v>
      </c>
      <c r="C1271" t="s">
        <v>584</v>
      </c>
      <c r="D1271" s="69">
        <v>8.9252756866999992</v>
      </c>
      <c r="E1271">
        <v>2022</v>
      </c>
    </row>
    <row r="1272" spans="1:5">
      <c r="A1272" t="s">
        <v>304</v>
      </c>
      <c r="B1272" t="s">
        <v>815</v>
      </c>
      <c r="C1272" t="s">
        <v>569</v>
      </c>
      <c r="D1272" s="69">
        <v>12.336085477999999</v>
      </c>
      <c r="E1272">
        <v>2022</v>
      </c>
    </row>
    <row r="1273" spans="1:5">
      <c r="A1273" t="s">
        <v>305</v>
      </c>
      <c r="B1273" t="s">
        <v>816</v>
      </c>
      <c r="C1273" t="s">
        <v>584</v>
      </c>
      <c r="D1273" s="69" t="s">
        <v>570</v>
      </c>
      <c r="E1273">
        <v>2022</v>
      </c>
    </row>
    <row r="1274" spans="1:5">
      <c r="A1274" t="s">
        <v>306</v>
      </c>
      <c r="B1274" t="s">
        <v>817</v>
      </c>
      <c r="C1274" t="s">
        <v>13</v>
      </c>
      <c r="D1274" s="69" t="s">
        <v>570</v>
      </c>
      <c r="E1274">
        <v>2022</v>
      </c>
    </row>
    <row r="1275" spans="1:5">
      <c r="A1275" t="s">
        <v>307</v>
      </c>
      <c r="B1275" t="s">
        <v>818</v>
      </c>
      <c r="C1275" t="s">
        <v>569</v>
      </c>
      <c r="D1275" s="69">
        <v>15.416666665999999</v>
      </c>
      <c r="E1275">
        <v>2022</v>
      </c>
    </row>
    <row r="1276" spans="1:5">
      <c r="A1276" t="s">
        <v>308</v>
      </c>
      <c r="B1276" t="s">
        <v>819</v>
      </c>
      <c r="C1276" t="s">
        <v>577</v>
      </c>
      <c r="D1276" s="69">
        <v>12.035763411</v>
      </c>
      <c r="E1276">
        <v>2022</v>
      </c>
    </row>
    <row r="1277" spans="1:5">
      <c r="A1277" t="s">
        <v>309</v>
      </c>
      <c r="B1277" t="s">
        <v>820</v>
      </c>
      <c r="C1277" t="s">
        <v>577</v>
      </c>
      <c r="D1277" s="69" t="s">
        <v>570</v>
      </c>
      <c r="E1277">
        <v>2022</v>
      </c>
    </row>
    <row r="1278" spans="1:5">
      <c r="A1278" t="s">
        <v>310</v>
      </c>
      <c r="B1278" t="s">
        <v>821</v>
      </c>
      <c r="C1278" t="s">
        <v>577</v>
      </c>
      <c r="D1278" s="69">
        <v>12.217926818</v>
      </c>
      <c r="E1278">
        <v>2022</v>
      </c>
    </row>
    <row r="1279" spans="1:5">
      <c r="A1279" t="s">
        <v>311</v>
      </c>
      <c r="B1279" t="s">
        <v>822</v>
      </c>
      <c r="C1279" t="s">
        <v>577</v>
      </c>
      <c r="D1279" s="69">
        <v>10.194986072000001</v>
      </c>
      <c r="E1279">
        <v>2022</v>
      </c>
    </row>
    <row r="1280" spans="1:5">
      <c r="A1280" t="s">
        <v>312</v>
      </c>
      <c r="B1280" t="s">
        <v>823</v>
      </c>
      <c r="C1280" t="s">
        <v>577</v>
      </c>
      <c r="D1280" s="69" t="s">
        <v>570</v>
      </c>
      <c r="E1280">
        <v>2022</v>
      </c>
    </row>
    <row r="1281" spans="1:5">
      <c r="A1281" t="s">
        <v>313</v>
      </c>
      <c r="B1281" t="s">
        <v>824</v>
      </c>
      <c r="C1281" t="s">
        <v>825</v>
      </c>
      <c r="D1281" s="69">
        <v>0</v>
      </c>
      <c r="E1281">
        <v>2022</v>
      </c>
    </row>
    <row r="1282" spans="1:5">
      <c r="A1282" t="s">
        <v>314</v>
      </c>
      <c r="B1282" t="s">
        <v>826</v>
      </c>
      <c r="C1282" t="s">
        <v>577</v>
      </c>
      <c r="D1282" s="69" t="s">
        <v>570</v>
      </c>
      <c r="E1282">
        <v>2022</v>
      </c>
    </row>
    <row r="1283" spans="1:5">
      <c r="A1283" t="s">
        <v>315</v>
      </c>
      <c r="B1283" t="s">
        <v>826</v>
      </c>
      <c r="C1283" t="s">
        <v>577</v>
      </c>
      <c r="D1283" s="69" t="s">
        <v>570</v>
      </c>
      <c r="E1283">
        <v>2022</v>
      </c>
    </row>
    <row r="1284" spans="1:5">
      <c r="A1284" t="s">
        <v>316</v>
      </c>
      <c r="B1284" t="s">
        <v>827</v>
      </c>
      <c r="C1284" t="s">
        <v>577</v>
      </c>
      <c r="D1284" s="69" t="s">
        <v>570</v>
      </c>
      <c r="E1284">
        <v>2022</v>
      </c>
    </row>
    <row r="1285" spans="1:5">
      <c r="A1285" t="s">
        <v>317</v>
      </c>
      <c r="B1285" t="s">
        <v>828</v>
      </c>
      <c r="C1285" t="s">
        <v>577</v>
      </c>
      <c r="D1285" s="69">
        <v>12.096774193</v>
      </c>
      <c r="E1285">
        <v>2022</v>
      </c>
    </row>
    <row r="1286" spans="1:5">
      <c r="A1286" t="s">
        <v>318</v>
      </c>
      <c r="B1286" t="s">
        <v>829</v>
      </c>
      <c r="C1286" t="s">
        <v>569</v>
      </c>
      <c r="D1286" s="69">
        <v>13.220568334999999</v>
      </c>
      <c r="E1286">
        <v>2022</v>
      </c>
    </row>
    <row r="1287" spans="1:5">
      <c r="A1287" t="s">
        <v>319</v>
      </c>
      <c r="B1287" t="s">
        <v>830</v>
      </c>
      <c r="C1287" t="s">
        <v>569</v>
      </c>
      <c r="D1287" s="69">
        <v>17.233473835000002</v>
      </c>
      <c r="E1287">
        <v>2022</v>
      </c>
    </row>
    <row r="1288" spans="1:5">
      <c r="A1288" t="s">
        <v>320</v>
      </c>
      <c r="B1288" t="s">
        <v>831</v>
      </c>
      <c r="C1288" t="s">
        <v>569</v>
      </c>
      <c r="D1288" s="69" t="s">
        <v>570</v>
      </c>
      <c r="E1288">
        <v>2022</v>
      </c>
    </row>
    <row r="1289" spans="1:5">
      <c r="A1289" t="s">
        <v>321</v>
      </c>
      <c r="B1289" t="s">
        <v>832</v>
      </c>
      <c r="C1289" t="s">
        <v>13</v>
      </c>
      <c r="D1289" s="69">
        <v>11.770726714</v>
      </c>
      <c r="E1289">
        <v>2022</v>
      </c>
    </row>
    <row r="1290" spans="1:5">
      <c r="A1290" t="s">
        <v>322</v>
      </c>
      <c r="B1290" t="s">
        <v>832</v>
      </c>
      <c r="C1290" t="s">
        <v>13</v>
      </c>
      <c r="D1290" s="69" t="s">
        <v>570</v>
      </c>
      <c r="E1290">
        <v>2022</v>
      </c>
    </row>
    <row r="1291" spans="1:5">
      <c r="A1291" t="s">
        <v>323</v>
      </c>
      <c r="B1291" t="s">
        <v>833</v>
      </c>
      <c r="C1291" t="s">
        <v>18</v>
      </c>
      <c r="D1291" s="69">
        <v>0.25</v>
      </c>
      <c r="E1291">
        <v>2022</v>
      </c>
    </row>
    <row r="1292" spans="1:5">
      <c r="A1292" t="s">
        <v>324</v>
      </c>
      <c r="B1292" t="s">
        <v>834</v>
      </c>
      <c r="C1292" t="s">
        <v>728</v>
      </c>
      <c r="D1292" s="69">
        <v>4.7045822352000002</v>
      </c>
      <c r="E1292">
        <v>2022</v>
      </c>
    </row>
    <row r="1293" spans="1:5">
      <c r="A1293" t="s">
        <v>325</v>
      </c>
      <c r="B1293" t="s">
        <v>835</v>
      </c>
      <c r="C1293" t="s">
        <v>728</v>
      </c>
      <c r="D1293" s="69">
        <v>8.1735593634000008</v>
      </c>
      <c r="E1293">
        <v>2022</v>
      </c>
    </row>
    <row r="1294" spans="1:5">
      <c r="A1294" t="s">
        <v>326</v>
      </c>
      <c r="B1294" t="s">
        <v>836</v>
      </c>
      <c r="C1294" t="s">
        <v>577</v>
      </c>
      <c r="D1294" s="69" t="s">
        <v>570</v>
      </c>
      <c r="E1294">
        <v>2022</v>
      </c>
    </row>
    <row r="1295" spans="1:5">
      <c r="A1295" t="s">
        <v>327</v>
      </c>
      <c r="B1295" t="s">
        <v>837</v>
      </c>
      <c r="C1295" t="s">
        <v>618</v>
      </c>
      <c r="D1295" s="69" t="s">
        <v>570</v>
      </c>
      <c r="E1295">
        <v>2022</v>
      </c>
    </row>
    <row r="1296" spans="1:5">
      <c r="A1296" t="s">
        <v>328</v>
      </c>
      <c r="B1296" t="s">
        <v>838</v>
      </c>
      <c r="C1296" t="s">
        <v>618</v>
      </c>
      <c r="D1296" s="69" t="s">
        <v>570</v>
      </c>
      <c r="E1296">
        <v>2022</v>
      </c>
    </row>
    <row r="1297" spans="1:5">
      <c r="A1297" t="s">
        <v>329</v>
      </c>
      <c r="B1297" t="s">
        <v>839</v>
      </c>
      <c r="C1297" t="s">
        <v>618</v>
      </c>
      <c r="D1297" s="69" t="s">
        <v>570</v>
      </c>
      <c r="E1297">
        <v>2022</v>
      </c>
    </row>
    <row r="1298" spans="1:5">
      <c r="A1298" t="s">
        <v>330</v>
      </c>
      <c r="B1298" t="s">
        <v>840</v>
      </c>
      <c r="C1298" t="s">
        <v>569</v>
      </c>
      <c r="D1298" s="69" t="s">
        <v>570</v>
      </c>
      <c r="E1298">
        <v>2022</v>
      </c>
    </row>
    <row r="1299" spans="1:5">
      <c r="A1299" t="s">
        <v>331</v>
      </c>
      <c r="B1299" t="s">
        <v>841</v>
      </c>
      <c r="C1299" t="s">
        <v>569</v>
      </c>
      <c r="D1299" s="69" t="s">
        <v>570</v>
      </c>
      <c r="E1299">
        <v>2022</v>
      </c>
    </row>
    <row r="1300" spans="1:5">
      <c r="A1300" t="s">
        <v>332</v>
      </c>
      <c r="B1300" t="s">
        <v>842</v>
      </c>
      <c r="C1300" t="s">
        <v>13</v>
      </c>
      <c r="D1300" s="69" t="s">
        <v>570</v>
      </c>
      <c r="E1300">
        <v>2022</v>
      </c>
    </row>
    <row r="1301" spans="1:5">
      <c r="A1301" t="s">
        <v>333</v>
      </c>
      <c r="B1301" t="s">
        <v>843</v>
      </c>
      <c r="C1301" t="s">
        <v>569</v>
      </c>
      <c r="D1301" s="69">
        <v>11.903116589</v>
      </c>
      <c r="E1301">
        <v>2022</v>
      </c>
    </row>
    <row r="1302" spans="1:5">
      <c r="A1302" t="s">
        <v>334</v>
      </c>
      <c r="B1302" t="s">
        <v>844</v>
      </c>
      <c r="C1302" t="s">
        <v>569</v>
      </c>
      <c r="D1302" s="69">
        <v>16.419549698000001</v>
      </c>
      <c r="E1302">
        <v>2022</v>
      </c>
    </row>
    <row r="1303" spans="1:5">
      <c r="A1303" t="s">
        <v>335</v>
      </c>
      <c r="B1303" t="s">
        <v>845</v>
      </c>
      <c r="C1303" t="s">
        <v>13</v>
      </c>
      <c r="D1303" s="69">
        <v>2.3875701466999999</v>
      </c>
      <c r="E1303">
        <v>2022</v>
      </c>
    </row>
    <row r="1304" spans="1:5">
      <c r="A1304" t="s">
        <v>336</v>
      </c>
      <c r="B1304" t="s">
        <v>846</v>
      </c>
      <c r="C1304" t="s">
        <v>577</v>
      </c>
      <c r="D1304" s="69">
        <v>0</v>
      </c>
      <c r="E1304">
        <v>2022</v>
      </c>
    </row>
    <row r="1305" spans="1:5">
      <c r="A1305" t="s">
        <v>337</v>
      </c>
      <c r="B1305" t="s">
        <v>847</v>
      </c>
      <c r="C1305" t="s">
        <v>577</v>
      </c>
      <c r="D1305" s="69" t="s">
        <v>570</v>
      </c>
      <c r="E1305">
        <v>2022</v>
      </c>
    </row>
    <row r="1306" spans="1:5">
      <c r="A1306" t="s">
        <v>338</v>
      </c>
      <c r="B1306" t="s">
        <v>848</v>
      </c>
      <c r="C1306" t="s">
        <v>577</v>
      </c>
      <c r="D1306" s="69">
        <v>7.0229956495000003</v>
      </c>
      <c r="E1306">
        <v>2022</v>
      </c>
    </row>
    <row r="1307" spans="1:5">
      <c r="A1307" t="s">
        <v>339</v>
      </c>
      <c r="B1307" t="s">
        <v>849</v>
      </c>
      <c r="C1307" t="s">
        <v>577</v>
      </c>
      <c r="D1307" s="69">
        <v>9.3451660616000005</v>
      </c>
      <c r="E1307">
        <v>2022</v>
      </c>
    </row>
    <row r="1308" spans="1:5">
      <c r="A1308" t="s">
        <v>340</v>
      </c>
      <c r="B1308" t="s">
        <v>850</v>
      </c>
      <c r="C1308" t="s">
        <v>13</v>
      </c>
      <c r="D1308" s="69" t="s">
        <v>570</v>
      </c>
      <c r="E1308">
        <v>2022</v>
      </c>
    </row>
    <row r="1309" spans="1:5">
      <c r="A1309" t="s">
        <v>341</v>
      </c>
      <c r="B1309" t="s">
        <v>851</v>
      </c>
      <c r="C1309" t="s">
        <v>577</v>
      </c>
      <c r="D1309" s="69">
        <v>21.365294129999999</v>
      </c>
      <c r="E1309">
        <v>2022</v>
      </c>
    </row>
    <row r="1310" spans="1:5">
      <c r="A1310" t="s">
        <v>342</v>
      </c>
      <c r="B1310" t="s">
        <v>852</v>
      </c>
      <c r="C1310" t="s">
        <v>569</v>
      </c>
      <c r="D1310" s="69">
        <v>14.249972805000001</v>
      </c>
      <c r="E1310">
        <v>2022</v>
      </c>
    </row>
    <row r="1311" spans="1:5">
      <c r="A1311" t="s">
        <v>343</v>
      </c>
      <c r="B1311" t="s">
        <v>853</v>
      </c>
      <c r="C1311" t="s">
        <v>569</v>
      </c>
      <c r="D1311" s="69">
        <v>11.233613084</v>
      </c>
      <c r="E1311">
        <v>2022</v>
      </c>
    </row>
    <row r="1312" spans="1:5">
      <c r="A1312" t="s">
        <v>344</v>
      </c>
      <c r="B1312" t="s">
        <v>854</v>
      </c>
      <c r="C1312" t="s">
        <v>569</v>
      </c>
      <c r="D1312" s="69" t="s">
        <v>570</v>
      </c>
      <c r="E1312">
        <v>2022</v>
      </c>
    </row>
    <row r="1313" spans="1:5">
      <c r="A1313" t="s">
        <v>345</v>
      </c>
      <c r="B1313" t="s">
        <v>854</v>
      </c>
      <c r="C1313" t="s">
        <v>569</v>
      </c>
      <c r="D1313" s="69" t="s">
        <v>570</v>
      </c>
      <c r="E1313">
        <v>2022</v>
      </c>
    </row>
    <row r="1314" spans="1:5">
      <c r="A1314" t="s">
        <v>346</v>
      </c>
      <c r="B1314" t="s">
        <v>855</v>
      </c>
      <c r="C1314" t="s">
        <v>577</v>
      </c>
      <c r="D1314" s="69" t="s">
        <v>570</v>
      </c>
      <c r="E1314">
        <v>2022</v>
      </c>
    </row>
    <row r="1315" spans="1:5">
      <c r="A1315" t="s">
        <v>347</v>
      </c>
      <c r="B1315" t="s">
        <v>855</v>
      </c>
      <c r="C1315" t="s">
        <v>577</v>
      </c>
      <c r="D1315" s="69" t="s">
        <v>570</v>
      </c>
      <c r="E1315">
        <v>2022</v>
      </c>
    </row>
    <row r="1316" spans="1:5">
      <c r="A1316" t="s">
        <v>348</v>
      </c>
      <c r="B1316" t="s">
        <v>856</v>
      </c>
      <c r="C1316" t="s">
        <v>618</v>
      </c>
      <c r="D1316" s="69" t="s">
        <v>570</v>
      </c>
      <c r="E1316">
        <v>2022</v>
      </c>
    </row>
    <row r="1317" spans="1:5">
      <c r="A1317" t="s">
        <v>349</v>
      </c>
      <c r="B1317" t="s">
        <v>857</v>
      </c>
      <c r="C1317" t="s">
        <v>577</v>
      </c>
      <c r="D1317" s="69" t="s">
        <v>570</v>
      </c>
      <c r="E1317">
        <v>2022</v>
      </c>
    </row>
    <row r="1318" spans="1:5">
      <c r="A1318" t="s">
        <v>350</v>
      </c>
      <c r="B1318" t="s">
        <v>858</v>
      </c>
      <c r="C1318" t="s">
        <v>577</v>
      </c>
      <c r="D1318" s="69" t="s">
        <v>570</v>
      </c>
      <c r="E1318">
        <v>2022</v>
      </c>
    </row>
    <row r="1319" spans="1:5">
      <c r="A1319" t="s">
        <v>351</v>
      </c>
      <c r="B1319" t="s">
        <v>859</v>
      </c>
      <c r="C1319" t="s">
        <v>577</v>
      </c>
      <c r="D1319" s="69" t="s">
        <v>570</v>
      </c>
      <c r="E1319">
        <v>2022</v>
      </c>
    </row>
    <row r="1320" spans="1:5">
      <c r="A1320" t="s">
        <v>352</v>
      </c>
      <c r="B1320" t="s">
        <v>860</v>
      </c>
      <c r="C1320" t="s">
        <v>569</v>
      </c>
      <c r="D1320" s="69">
        <v>15.558537234999999</v>
      </c>
      <c r="E1320">
        <v>2022</v>
      </c>
    </row>
    <row r="1321" spans="1:5">
      <c r="A1321" t="s">
        <v>353</v>
      </c>
      <c r="B1321" t="s">
        <v>861</v>
      </c>
      <c r="C1321" t="s">
        <v>13</v>
      </c>
      <c r="D1321" s="69">
        <v>8.5025817555999996</v>
      </c>
      <c r="E1321">
        <v>2022</v>
      </c>
    </row>
    <row r="1322" spans="1:5">
      <c r="A1322" t="s">
        <v>354</v>
      </c>
      <c r="B1322" t="s">
        <v>862</v>
      </c>
      <c r="C1322" t="s">
        <v>10</v>
      </c>
      <c r="D1322" s="69">
        <v>8.6980205032000004</v>
      </c>
      <c r="E1322">
        <v>2022</v>
      </c>
    </row>
    <row r="1323" spans="1:5">
      <c r="A1323" t="s">
        <v>355</v>
      </c>
      <c r="B1323" t="s">
        <v>863</v>
      </c>
      <c r="C1323" t="s">
        <v>577</v>
      </c>
      <c r="D1323" s="69">
        <v>0.68165882352999996</v>
      </c>
      <c r="E1323">
        <v>2022</v>
      </c>
    </row>
    <row r="1324" spans="1:5">
      <c r="A1324" t="s">
        <v>356</v>
      </c>
      <c r="B1324" t="s">
        <v>864</v>
      </c>
      <c r="C1324" t="s">
        <v>18</v>
      </c>
      <c r="D1324" s="69">
        <v>0</v>
      </c>
      <c r="E1324">
        <v>2022</v>
      </c>
    </row>
    <row r="1325" spans="1:5">
      <c r="A1325" t="s">
        <v>357</v>
      </c>
      <c r="B1325" t="s">
        <v>864</v>
      </c>
      <c r="C1325" t="s">
        <v>18</v>
      </c>
      <c r="D1325" s="69" t="s">
        <v>570</v>
      </c>
      <c r="E1325">
        <v>2022</v>
      </c>
    </row>
    <row r="1326" spans="1:5">
      <c r="A1326" t="s">
        <v>358</v>
      </c>
      <c r="B1326" t="s">
        <v>865</v>
      </c>
      <c r="C1326" t="s">
        <v>569</v>
      </c>
      <c r="D1326" s="69" t="s">
        <v>570</v>
      </c>
      <c r="E1326">
        <v>2022</v>
      </c>
    </row>
    <row r="1327" spans="1:5">
      <c r="A1327" t="s">
        <v>359</v>
      </c>
      <c r="B1327" t="s">
        <v>866</v>
      </c>
      <c r="C1327" t="s">
        <v>18</v>
      </c>
      <c r="D1327" s="69">
        <v>7.1473951715000004</v>
      </c>
      <c r="E1327">
        <v>2022</v>
      </c>
    </row>
    <row r="1328" spans="1:5">
      <c r="A1328" t="s">
        <v>360</v>
      </c>
      <c r="B1328" t="s">
        <v>867</v>
      </c>
      <c r="C1328" t="s">
        <v>584</v>
      </c>
      <c r="D1328" s="69">
        <v>9.6383107699000004</v>
      </c>
      <c r="E1328">
        <v>2022</v>
      </c>
    </row>
    <row r="1329" spans="1:5">
      <c r="A1329" t="s">
        <v>361</v>
      </c>
      <c r="B1329" t="s">
        <v>868</v>
      </c>
      <c r="C1329" t="s">
        <v>618</v>
      </c>
      <c r="D1329" s="69">
        <v>0</v>
      </c>
      <c r="E1329">
        <v>2022</v>
      </c>
    </row>
    <row r="1330" spans="1:5">
      <c r="A1330" t="s">
        <v>362</v>
      </c>
      <c r="B1330" t="s">
        <v>869</v>
      </c>
      <c r="C1330" t="s">
        <v>825</v>
      </c>
      <c r="D1330" s="69">
        <v>11.004559030999999</v>
      </c>
      <c r="E1330">
        <v>2022</v>
      </c>
    </row>
    <row r="1331" spans="1:5">
      <c r="A1331" t="s">
        <v>363</v>
      </c>
      <c r="B1331" t="s">
        <v>870</v>
      </c>
      <c r="C1331" t="s">
        <v>569</v>
      </c>
      <c r="D1331" s="69">
        <v>10.449080622</v>
      </c>
      <c r="E1331">
        <v>2022</v>
      </c>
    </row>
    <row r="1332" spans="1:5">
      <c r="A1332" t="s">
        <v>364</v>
      </c>
      <c r="B1332" t="s">
        <v>871</v>
      </c>
      <c r="C1332" t="s">
        <v>569</v>
      </c>
      <c r="D1332" s="69">
        <v>17.120530428999999</v>
      </c>
      <c r="E1332">
        <v>2022</v>
      </c>
    </row>
    <row r="1333" spans="1:5">
      <c r="A1333" t="s">
        <v>365</v>
      </c>
      <c r="B1333" t="s">
        <v>872</v>
      </c>
      <c r="C1333" t="s">
        <v>569</v>
      </c>
      <c r="D1333" s="69">
        <v>16.576684663000002</v>
      </c>
      <c r="E1333">
        <v>2022</v>
      </c>
    </row>
    <row r="1334" spans="1:5">
      <c r="A1334" t="s">
        <v>366</v>
      </c>
      <c r="B1334" t="s">
        <v>873</v>
      </c>
      <c r="C1334" t="s">
        <v>569</v>
      </c>
      <c r="D1334" s="69">
        <v>0.32930845224999999</v>
      </c>
      <c r="E1334">
        <v>2022</v>
      </c>
    </row>
    <row r="1335" spans="1:5">
      <c r="A1335" t="s">
        <v>367</v>
      </c>
      <c r="B1335" t="s">
        <v>874</v>
      </c>
      <c r="C1335" t="s">
        <v>13</v>
      </c>
      <c r="D1335" s="69">
        <v>11.274236479000001</v>
      </c>
      <c r="E1335">
        <v>2022</v>
      </c>
    </row>
    <row r="1336" spans="1:5">
      <c r="A1336" t="s">
        <v>368</v>
      </c>
      <c r="B1336" t="s">
        <v>875</v>
      </c>
      <c r="C1336" t="s">
        <v>577</v>
      </c>
      <c r="D1336" s="69">
        <v>15.587903786</v>
      </c>
      <c r="E1336">
        <v>2022</v>
      </c>
    </row>
    <row r="1337" spans="1:5">
      <c r="A1337" t="s">
        <v>369</v>
      </c>
      <c r="B1337" t="s">
        <v>876</v>
      </c>
      <c r="C1337" t="s">
        <v>577</v>
      </c>
      <c r="D1337" s="69">
        <v>10.61574074</v>
      </c>
      <c r="E1337">
        <v>2022</v>
      </c>
    </row>
    <row r="1338" spans="1:5">
      <c r="A1338" t="s">
        <v>370</v>
      </c>
      <c r="B1338" t="s">
        <v>877</v>
      </c>
      <c r="C1338" t="s">
        <v>569</v>
      </c>
      <c r="D1338" s="69">
        <v>9.3275089887</v>
      </c>
      <c r="E1338">
        <v>2022</v>
      </c>
    </row>
    <row r="1339" spans="1:5">
      <c r="A1339" t="s">
        <v>371</v>
      </c>
      <c r="B1339" t="s">
        <v>878</v>
      </c>
      <c r="C1339" t="s">
        <v>584</v>
      </c>
      <c r="D1339" s="69" t="s">
        <v>570</v>
      </c>
      <c r="E1339">
        <v>2022</v>
      </c>
    </row>
    <row r="1340" spans="1:5">
      <c r="A1340" t="s">
        <v>372</v>
      </c>
      <c r="B1340" t="s">
        <v>879</v>
      </c>
      <c r="C1340" t="s">
        <v>577</v>
      </c>
      <c r="D1340" s="69">
        <v>8.1781543866999993</v>
      </c>
      <c r="E1340">
        <v>2022</v>
      </c>
    </row>
    <row r="1341" spans="1:5">
      <c r="A1341" t="s">
        <v>373</v>
      </c>
      <c r="B1341" t="s">
        <v>880</v>
      </c>
      <c r="C1341" t="s">
        <v>584</v>
      </c>
      <c r="D1341" s="69" t="s">
        <v>570</v>
      </c>
      <c r="E1341">
        <v>2022</v>
      </c>
    </row>
    <row r="1342" spans="1:5">
      <c r="A1342" t="s">
        <v>374</v>
      </c>
      <c r="B1342" t="s">
        <v>881</v>
      </c>
      <c r="C1342" t="s">
        <v>18</v>
      </c>
      <c r="D1342" s="69">
        <v>6.4998084536</v>
      </c>
      <c r="E1342">
        <v>2022</v>
      </c>
    </row>
    <row r="1343" spans="1:5">
      <c r="A1343" t="s">
        <v>375</v>
      </c>
      <c r="B1343" t="s">
        <v>882</v>
      </c>
      <c r="C1343" t="s">
        <v>569</v>
      </c>
      <c r="D1343" s="69">
        <v>12.466902476</v>
      </c>
      <c r="E1343">
        <v>2022</v>
      </c>
    </row>
    <row r="1344" spans="1:5">
      <c r="A1344" t="s">
        <v>376</v>
      </c>
      <c r="B1344" t="s">
        <v>883</v>
      </c>
      <c r="C1344" t="s">
        <v>577</v>
      </c>
      <c r="D1344" s="69">
        <v>8.2533292040999999</v>
      </c>
      <c r="E1344">
        <v>2022</v>
      </c>
    </row>
    <row r="1345" spans="1:5">
      <c r="A1345" t="s">
        <v>377</v>
      </c>
      <c r="B1345" t="s">
        <v>884</v>
      </c>
      <c r="C1345" t="s">
        <v>584</v>
      </c>
      <c r="D1345" s="69" t="s">
        <v>570</v>
      </c>
      <c r="E1345">
        <v>2022</v>
      </c>
    </row>
    <row r="1346" spans="1:5">
      <c r="A1346" t="s">
        <v>378</v>
      </c>
      <c r="B1346" t="s">
        <v>885</v>
      </c>
      <c r="C1346" t="s">
        <v>569</v>
      </c>
      <c r="D1346" s="69">
        <v>13.76708084</v>
      </c>
      <c r="E1346">
        <v>2022</v>
      </c>
    </row>
    <row r="1347" spans="1:5">
      <c r="A1347" t="s">
        <v>379</v>
      </c>
      <c r="B1347" t="s">
        <v>886</v>
      </c>
      <c r="C1347" t="s">
        <v>577</v>
      </c>
      <c r="D1347" s="69" t="s">
        <v>570</v>
      </c>
      <c r="E1347">
        <v>2022</v>
      </c>
    </row>
    <row r="1348" spans="1:5">
      <c r="A1348" t="s">
        <v>380</v>
      </c>
      <c r="B1348" t="s">
        <v>887</v>
      </c>
      <c r="C1348" t="s">
        <v>584</v>
      </c>
      <c r="D1348" s="69">
        <v>11.655837762999999</v>
      </c>
      <c r="E1348">
        <v>2022</v>
      </c>
    </row>
    <row r="1349" spans="1:5">
      <c r="A1349" t="s">
        <v>381</v>
      </c>
      <c r="B1349" t="s">
        <v>888</v>
      </c>
      <c r="C1349" t="s">
        <v>569</v>
      </c>
      <c r="D1349" s="69">
        <v>3.3237385994999999</v>
      </c>
      <c r="E1349">
        <v>2022</v>
      </c>
    </row>
    <row r="1350" spans="1:5">
      <c r="A1350" t="s">
        <v>382</v>
      </c>
      <c r="B1350" t="s">
        <v>889</v>
      </c>
      <c r="C1350" t="s">
        <v>577</v>
      </c>
      <c r="D1350" s="69">
        <v>0</v>
      </c>
      <c r="E1350">
        <v>2022</v>
      </c>
    </row>
    <row r="1351" spans="1:5">
      <c r="A1351" t="s">
        <v>383</v>
      </c>
      <c r="B1351" t="s">
        <v>890</v>
      </c>
      <c r="C1351" t="s">
        <v>569</v>
      </c>
      <c r="D1351" s="69">
        <v>2.5561269212000002</v>
      </c>
      <c r="E1351">
        <v>2022</v>
      </c>
    </row>
    <row r="1352" spans="1:5">
      <c r="A1352" t="s">
        <v>384</v>
      </c>
      <c r="B1352" t="s">
        <v>891</v>
      </c>
      <c r="C1352" t="s">
        <v>18</v>
      </c>
      <c r="D1352" s="69">
        <v>5.7338129495999999</v>
      </c>
      <c r="E1352">
        <v>2022</v>
      </c>
    </row>
    <row r="1353" spans="1:5">
      <c r="A1353" t="s">
        <v>385</v>
      </c>
      <c r="B1353" t="s">
        <v>892</v>
      </c>
      <c r="C1353" t="s">
        <v>13</v>
      </c>
      <c r="D1353" s="69" t="s">
        <v>570</v>
      </c>
      <c r="E1353">
        <v>2022</v>
      </c>
    </row>
    <row r="1354" spans="1:5">
      <c r="A1354" t="s">
        <v>386</v>
      </c>
      <c r="B1354" t="s">
        <v>893</v>
      </c>
      <c r="C1354" t="s">
        <v>569</v>
      </c>
      <c r="D1354" s="69" t="s">
        <v>570</v>
      </c>
      <c r="E1354">
        <v>2022</v>
      </c>
    </row>
    <row r="1355" spans="1:5">
      <c r="A1355" t="s">
        <v>387</v>
      </c>
      <c r="B1355" t="s">
        <v>894</v>
      </c>
      <c r="C1355" t="s">
        <v>577</v>
      </c>
      <c r="D1355" s="69" t="s">
        <v>570</v>
      </c>
      <c r="E1355">
        <v>2022</v>
      </c>
    </row>
    <row r="1356" spans="1:5">
      <c r="A1356" t="s">
        <v>388</v>
      </c>
      <c r="B1356" t="s">
        <v>895</v>
      </c>
      <c r="C1356" t="s">
        <v>569</v>
      </c>
      <c r="D1356" s="69">
        <v>13.043208641</v>
      </c>
      <c r="E1356">
        <v>2022</v>
      </c>
    </row>
    <row r="1357" spans="1:5">
      <c r="A1357" t="s">
        <v>389</v>
      </c>
      <c r="B1357" t="s">
        <v>896</v>
      </c>
      <c r="C1357" t="s">
        <v>577</v>
      </c>
      <c r="D1357" s="69">
        <v>8.2746565092999997</v>
      </c>
      <c r="E1357">
        <v>2022</v>
      </c>
    </row>
    <row r="1358" spans="1:5">
      <c r="A1358" t="s">
        <v>390</v>
      </c>
      <c r="B1358" t="s">
        <v>897</v>
      </c>
      <c r="C1358" t="s">
        <v>569</v>
      </c>
      <c r="D1358" s="69">
        <v>11.323142343000001</v>
      </c>
      <c r="E1358">
        <v>2022</v>
      </c>
    </row>
    <row r="1359" spans="1:5">
      <c r="A1359" t="s">
        <v>391</v>
      </c>
      <c r="B1359" t="s">
        <v>898</v>
      </c>
      <c r="C1359" t="s">
        <v>569</v>
      </c>
      <c r="D1359" s="69">
        <v>7.9604632950000003</v>
      </c>
      <c r="E1359">
        <v>2022</v>
      </c>
    </row>
    <row r="1360" spans="1:5">
      <c r="A1360" t="s">
        <v>392</v>
      </c>
      <c r="B1360" t="s">
        <v>899</v>
      </c>
      <c r="C1360" t="s">
        <v>577</v>
      </c>
      <c r="D1360" s="69">
        <v>11.865554713</v>
      </c>
      <c r="E1360">
        <v>2022</v>
      </c>
    </row>
    <row r="1361" spans="1:5">
      <c r="A1361" t="s">
        <v>393</v>
      </c>
      <c r="B1361" t="s">
        <v>900</v>
      </c>
      <c r="C1361" t="s">
        <v>584</v>
      </c>
      <c r="D1361" s="69" t="s">
        <v>570</v>
      </c>
      <c r="E1361">
        <v>2022</v>
      </c>
    </row>
    <row r="1362" spans="1:5">
      <c r="A1362" t="s">
        <v>394</v>
      </c>
      <c r="B1362" t="s">
        <v>900</v>
      </c>
      <c r="C1362" t="s">
        <v>584</v>
      </c>
      <c r="D1362" s="69" t="s">
        <v>570</v>
      </c>
      <c r="E1362">
        <v>2022</v>
      </c>
    </row>
    <row r="1363" spans="1:5">
      <c r="A1363" t="s">
        <v>395</v>
      </c>
      <c r="B1363" t="s">
        <v>901</v>
      </c>
      <c r="C1363" t="s">
        <v>618</v>
      </c>
      <c r="D1363" s="69" t="s">
        <v>570</v>
      </c>
      <c r="E1363">
        <v>2022</v>
      </c>
    </row>
    <row r="1364" spans="1:5">
      <c r="A1364" t="s">
        <v>396</v>
      </c>
      <c r="B1364" t="s">
        <v>902</v>
      </c>
      <c r="C1364" t="s">
        <v>569</v>
      </c>
      <c r="D1364" s="69">
        <v>10.994482573000001</v>
      </c>
      <c r="E1364">
        <v>2022</v>
      </c>
    </row>
    <row r="1365" spans="1:5">
      <c r="A1365" t="s">
        <v>397</v>
      </c>
      <c r="B1365" t="s">
        <v>903</v>
      </c>
      <c r="C1365" t="s">
        <v>569</v>
      </c>
      <c r="D1365" s="69" t="s">
        <v>570</v>
      </c>
      <c r="E1365">
        <v>2022</v>
      </c>
    </row>
    <row r="1366" spans="1:5">
      <c r="A1366" t="s">
        <v>398</v>
      </c>
      <c r="B1366" t="s">
        <v>903</v>
      </c>
      <c r="C1366" t="s">
        <v>569</v>
      </c>
      <c r="D1366" s="69" t="s">
        <v>570</v>
      </c>
      <c r="E1366">
        <v>2022</v>
      </c>
    </row>
    <row r="1367" spans="1:5">
      <c r="A1367" t="s">
        <v>399</v>
      </c>
      <c r="B1367" t="s">
        <v>904</v>
      </c>
      <c r="C1367" t="s">
        <v>577</v>
      </c>
      <c r="D1367" s="69">
        <v>7.7805261974000004</v>
      </c>
      <c r="E1367">
        <v>2022</v>
      </c>
    </row>
    <row r="1368" spans="1:5">
      <c r="A1368" t="s">
        <v>400</v>
      </c>
      <c r="B1368" t="s">
        <v>905</v>
      </c>
      <c r="C1368" t="s">
        <v>569</v>
      </c>
      <c r="D1368" s="69">
        <v>6.0127724342000004</v>
      </c>
      <c r="E1368">
        <v>2022</v>
      </c>
    </row>
    <row r="1369" spans="1:5">
      <c r="A1369" t="s">
        <v>401</v>
      </c>
      <c r="B1369" t="s">
        <v>906</v>
      </c>
      <c r="C1369" t="s">
        <v>18</v>
      </c>
      <c r="D1369" s="69">
        <v>9.0269859368999992</v>
      </c>
      <c r="E1369">
        <v>2022</v>
      </c>
    </row>
    <row r="1370" spans="1:5">
      <c r="A1370" t="s">
        <v>402</v>
      </c>
      <c r="B1370" t="s">
        <v>907</v>
      </c>
      <c r="C1370" t="s">
        <v>577</v>
      </c>
      <c r="D1370" s="69">
        <v>2.7239667844</v>
      </c>
      <c r="E1370">
        <v>2022</v>
      </c>
    </row>
    <row r="1371" spans="1:5">
      <c r="A1371" t="s">
        <v>403</v>
      </c>
      <c r="B1371" t="s">
        <v>908</v>
      </c>
      <c r="C1371" t="s">
        <v>569</v>
      </c>
      <c r="D1371" s="69" t="s">
        <v>570</v>
      </c>
      <c r="E1371">
        <v>2022</v>
      </c>
    </row>
    <row r="1372" spans="1:5">
      <c r="A1372" t="s">
        <v>404</v>
      </c>
      <c r="B1372" t="s">
        <v>909</v>
      </c>
      <c r="C1372" t="s">
        <v>569</v>
      </c>
      <c r="D1372" s="69">
        <v>16.859484213000002</v>
      </c>
      <c r="E1372">
        <v>2022</v>
      </c>
    </row>
    <row r="1373" spans="1:5">
      <c r="A1373" t="s">
        <v>405</v>
      </c>
      <c r="B1373" t="s">
        <v>910</v>
      </c>
      <c r="C1373" t="s">
        <v>618</v>
      </c>
      <c r="D1373" s="69" t="s">
        <v>570</v>
      </c>
      <c r="E1373">
        <v>2022</v>
      </c>
    </row>
    <row r="1374" spans="1:5">
      <c r="A1374" t="s">
        <v>406</v>
      </c>
      <c r="B1374" t="s">
        <v>911</v>
      </c>
      <c r="C1374" t="s">
        <v>577</v>
      </c>
      <c r="D1374" s="69" t="s">
        <v>570</v>
      </c>
      <c r="E1374">
        <v>2022</v>
      </c>
    </row>
    <row r="1375" spans="1:5">
      <c r="A1375" t="s">
        <v>407</v>
      </c>
      <c r="B1375" t="s">
        <v>912</v>
      </c>
      <c r="C1375" t="s">
        <v>577</v>
      </c>
      <c r="D1375" s="69">
        <v>10.713010355</v>
      </c>
      <c r="E1375">
        <v>2022</v>
      </c>
    </row>
    <row r="1376" spans="1:5">
      <c r="A1376" t="s">
        <v>408</v>
      </c>
      <c r="B1376" t="s">
        <v>913</v>
      </c>
      <c r="C1376" t="s">
        <v>569</v>
      </c>
      <c r="D1376" s="69">
        <v>18.949702707</v>
      </c>
      <c r="E1376">
        <v>2022</v>
      </c>
    </row>
    <row r="1377" spans="1:5">
      <c r="A1377" t="s">
        <v>409</v>
      </c>
      <c r="B1377" t="s">
        <v>914</v>
      </c>
      <c r="C1377" t="s">
        <v>584</v>
      </c>
      <c r="D1377" s="69">
        <v>15.021856437</v>
      </c>
      <c r="E1377">
        <v>2022</v>
      </c>
    </row>
    <row r="1378" spans="1:5">
      <c r="A1378" t="s">
        <v>410</v>
      </c>
      <c r="B1378" t="s">
        <v>914</v>
      </c>
      <c r="C1378" t="s">
        <v>584</v>
      </c>
      <c r="D1378" s="69" t="s">
        <v>570</v>
      </c>
      <c r="E1378">
        <v>2022</v>
      </c>
    </row>
    <row r="1379" spans="1:5">
      <c r="A1379" t="s">
        <v>411</v>
      </c>
      <c r="B1379" t="s">
        <v>915</v>
      </c>
      <c r="C1379" t="s">
        <v>584</v>
      </c>
      <c r="D1379" s="69" t="s">
        <v>570</v>
      </c>
      <c r="E1379">
        <v>2022</v>
      </c>
    </row>
    <row r="1380" spans="1:5">
      <c r="A1380" t="s">
        <v>412</v>
      </c>
      <c r="B1380" t="s">
        <v>916</v>
      </c>
      <c r="C1380" t="s">
        <v>577</v>
      </c>
      <c r="D1380" s="69">
        <v>14.922403501</v>
      </c>
      <c r="E1380">
        <v>2022</v>
      </c>
    </row>
    <row r="1381" spans="1:5">
      <c r="A1381" t="s">
        <v>413</v>
      </c>
      <c r="B1381" t="s">
        <v>917</v>
      </c>
      <c r="C1381" t="s">
        <v>13</v>
      </c>
      <c r="D1381" s="69">
        <v>8.6849412543</v>
      </c>
      <c r="E1381">
        <v>2022</v>
      </c>
    </row>
    <row r="1382" spans="1:5">
      <c r="A1382" t="s">
        <v>414</v>
      </c>
      <c r="B1382" t="s">
        <v>917</v>
      </c>
      <c r="C1382" t="s">
        <v>13</v>
      </c>
      <c r="D1382" s="69" t="s">
        <v>570</v>
      </c>
      <c r="E1382">
        <v>2022</v>
      </c>
    </row>
    <row r="1383" spans="1:5">
      <c r="A1383" t="s">
        <v>415</v>
      </c>
      <c r="B1383" t="s">
        <v>918</v>
      </c>
      <c r="C1383" t="s">
        <v>13</v>
      </c>
      <c r="D1383" s="69" t="s">
        <v>570</v>
      </c>
      <c r="E1383">
        <v>2022</v>
      </c>
    </row>
    <row r="1384" spans="1:5">
      <c r="A1384" t="s">
        <v>416</v>
      </c>
      <c r="B1384" t="s">
        <v>919</v>
      </c>
      <c r="C1384" t="s">
        <v>569</v>
      </c>
      <c r="D1384" s="69">
        <v>12.656300967</v>
      </c>
      <c r="E1384">
        <v>2022</v>
      </c>
    </row>
    <row r="1385" spans="1:5">
      <c r="A1385" t="s">
        <v>417</v>
      </c>
      <c r="B1385" t="s">
        <v>920</v>
      </c>
      <c r="C1385" t="s">
        <v>18</v>
      </c>
      <c r="D1385" s="69" t="s">
        <v>570</v>
      </c>
      <c r="E1385">
        <v>2022</v>
      </c>
    </row>
    <row r="1386" spans="1:5">
      <c r="A1386" t="s">
        <v>418</v>
      </c>
      <c r="B1386" t="s">
        <v>921</v>
      </c>
      <c r="C1386" t="s">
        <v>569</v>
      </c>
      <c r="D1386" s="69" t="s">
        <v>570</v>
      </c>
      <c r="E1386">
        <v>2022</v>
      </c>
    </row>
    <row r="1387" spans="1:5">
      <c r="A1387" t="s">
        <v>419</v>
      </c>
      <c r="B1387" t="s">
        <v>922</v>
      </c>
      <c r="C1387" t="s">
        <v>577</v>
      </c>
      <c r="D1387" s="69">
        <v>10.935722411</v>
      </c>
      <c r="E1387">
        <v>2022</v>
      </c>
    </row>
    <row r="1388" spans="1:5">
      <c r="A1388" t="s">
        <v>420</v>
      </c>
      <c r="B1388" t="s">
        <v>923</v>
      </c>
      <c r="C1388" t="s">
        <v>10</v>
      </c>
      <c r="D1388" s="69">
        <v>2.8488819188000001</v>
      </c>
      <c r="E1388">
        <v>2022</v>
      </c>
    </row>
    <row r="1389" spans="1:5">
      <c r="A1389" t="s">
        <v>421</v>
      </c>
      <c r="B1389" t="s">
        <v>924</v>
      </c>
      <c r="C1389" t="s">
        <v>577</v>
      </c>
      <c r="D1389" s="69">
        <v>12.09</v>
      </c>
      <c r="E1389">
        <v>2022</v>
      </c>
    </row>
    <row r="1390" spans="1:5">
      <c r="A1390" t="s">
        <v>422</v>
      </c>
      <c r="B1390" t="s">
        <v>925</v>
      </c>
      <c r="C1390" t="s">
        <v>577</v>
      </c>
      <c r="D1390" s="69">
        <v>9.8367088608</v>
      </c>
      <c r="E1390">
        <v>2022</v>
      </c>
    </row>
    <row r="1391" spans="1:5">
      <c r="A1391" t="s">
        <v>423</v>
      </c>
      <c r="B1391" t="s">
        <v>926</v>
      </c>
      <c r="C1391" t="s">
        <v>18</v>
      </c>
      <c r="D1391" s="69" t="s">
        <v>570</v>
      </c>
      <c r="E1391">
        <v>2022</v>
      </c>
    </row>
    <row r="1392" spans="1:5">
      <c r="A1392" t="s">
        <v>424</v>
      </c>
      <c r="B1392" t="s">
        <v>927</v>
      </c>
      <c r="C1392" t="s">
        <v>10</v>
      </c>
      <c r="D1392" s="69" t="s">
        <v>570</v>
      </c>
      <c r="E1392">
        <v>2022</v>
      </c>
    </row>
    <row r="1393" spans="1:5">
      <c r="A1393" t="s">
        <v>425</v>
      </c>
      <c r="B1393" t="s">
        <v>928</v>
      </c>
      <c r="C1393" t="s">
        <v>577</v>
      </c>
      <c r="D1393" s="69" t="s">
        <v>570</v>
      </c>
      <c r="E1393">
        <v>2022</v>
      </c>
    </row>
    <row r="1394" spans="1:5">
      <c r="A1394" t="s">
        <v>426</v>
      </c>
      <c r="B1394" t="s">
        <v>928</v>
      </c>
      <c r="C1394" t="s">
        <v>577</v>
      </c>
      <c r="D1394" s="69" t="s">
        <v>570</v>
      </c>
      <c r="E1394">
        <v>2022</v>
      </c>
    </row>
    <row r="1395" spans="1:5">
      <c r="A1395" t="s">
        <v>427</v>
      </c>
      <c r="B1395" t="s">
        <v>929</v>
      </c>
      <c r="C1395" t="s">
        <v>10</v>
      </c>
      <c r="D1395" s="69">
        <v>6.0920227449000004</v>
      </c>
      <c r="E1395">
        <v>2022</v>
      </c>
    </row>
    <row r="1396" spans="1:5">
      <c r="A1396" t="s">
        <v>428</v>
      </c>
      <c r="B1396" t="s">
        <v>930</v>
      </c>
      <c r="C1396" t="s">
        <v>584</v>
      </c>
      <c r="D1396" s="69" t="s">
        <v>570</v>
      </c>
      <c r="E1396">
        <v>2022</v>
      </c>
    </row>
    <row r="1397" spans="1:5">
      <c r="A1397" t="s">
        <v>429</v>
      </c>
      <c r="B1397" t="s">
        <v>931</v>
      </c>
      <c r="C1397" t="s">
        <v>13</v>
      </c>
      <c r="D1397" s="69">
        <v>0</v>
      </c>
      <c r="E1397">
        <v>2022</v>
      </c>
    </row>
    <row r="1398" spans="1:5">
      <c r="A1398" t="s">
        <v>430</v>
      </c>
      <c r="B1398" t="s">
        <v>932</v>
      </c>
      <c r="C1398" t="s">
        <v>577</v>
      </c>
      <c r="D1398" s="69" t="s">
        <v>570</v>
      </c>
      <c r="E1398">
        <v>2022</v>
      </c>
    </row>
    <row r="1399" spans="1:5">
      <c r="A1399" t="s">
        <v>431</v>
      </c>
      <c r="B1399" t="s">
        <v>932</v>
      </c>
      <c r="C1399" t="s">
        <v>577</v>
      </c>
      <c r="D1399" s="69" t="s">
        <v>570</v>
      </c>
      <c r="E1399">
        <v>2022</v>
      </c>
    </row>
    <row r="1400" spans="1:5">
      <c r="A1400" t="s">
        <v>432</v>
      </c>
      <c r="B1400" t="s">
        <v>933</v>
      </c>
      <c r="C1400" t="s">
        <v>569</v>
      </c>
      <c r="D1400" s="69">
        <v>14.526068668000001</v>
      </c>
      <c r="E1400">
        <v>2022</v>
      </c>
    </row>
    <row r="1401" spans="1:5">
      <c r="A1401" t="s">
        <v>433</v>
      </c>
      <c r="B1401" t="s">
        <v>934</v>
      </c>
      <c r="C1401" t="s">
        <v>584</v>
      </c>
      <c r="D1401" s="69" t="s">
        <v>570</v>
      </c>
      <c r="E1401">
        <v>2022</v>
      </c>
    </row>
    <row r="1402" spans="1:5">
      <c r="A1402" t="s">
        <v>434</v>
      </c>
      <c r="B1402" t="s">
        <v>935</v>
      </c>
      <c r="C1402" t="s">
        <v>569</v>
      </c>
      <c r="D1402" s="69">
        <v>10.576476057000001</v>
      </c>
      <c r="E1402">
        <v>2022</v>
      </c>
    </row>
    <row r="1403" spans="1:5">
      <c r="A1403" t="s">
        <v>435</v>
      </c>
      <c r="B1403" t="s">
        <v>935</v>
      </c>
      <c r="C1403" t="s">
        <v>569</v>
      </c>
      <c r="D1403" s="69" t="s">
        <v>570</v>
      </c>
      <c r="E1403">
        <v>2022</v>
      </c>
    </row>
    <row r="1404" spans="1:5">
      <c r="A1404" t="s">
        <v>436</v>
      </c>
      <c r="B1404" t="s">
        <v>936</v>
      </c>
      <c r="C1404" t="s">
        <v>13</v>
      </c>
      <c r="D1404" s="69">
        <v>10.419991259</v>
      </c>
      <c r="E1404">
        <v>2022</v>
      </c>
    </row>
    <row r="1405" spans="1:5">
      <c r="A1405" t="s">
        <v>437</v>
      </c>
      <c r="B1405" t="s">
        <v>937</v>
      </c>
      <c r="C1405" t="s">
        <v>577</v>
      </c>
      <c r="D1405" s="69" t="s">
        <v>570</v>
      </c>
      <c r="E1405">
        <v>2022</v>
      </c>
    </row>
    <row r="1406" spans="1:5">
      <c r="A1406" t="s">
        <v>438</v>
      </c>
      <c r="B1406" t="s">
        <v>938</v>
      </c>
      <c r="C1406" t="s">
        <v>569</v>
      </c>
      <c r="D1406" s="69" t="s">
        <v>570</v>
      </c>
      <c r="E1406">
        <v>2022</v>
      </c>
    </row>
    <row r="1407" spans="1:5">
      <c r="A1407" t="s">
        <v>439</v>
      </c>
      <c r="B1407" t="s">
        <v>939</v>
      </c>
      <c r="C1407" t="s">
        <v>577</v>
      </c>
      <c r="D1407" s="69" t="s">
        <v>570</v>
      </c>
      <c r="E1407">
        <v>2022</v>
      </c>
    </row>
    <row r="1408" spans="1:5">
      <c r="A1408" t="s">
        <v>440</v>
      </c>
      <c r="B1408" t="s">
        <v>940</v>
      </c>
      <c r="C1408" t="s">
        <v>10</v>
      </c>
      <c r="D1408" s="69" t="s">
        <v>570</v>
      </c>
      <c r="E1408">
        <v>2022</v>
      </c>
    </row>
    <row r="1409" spans="1:5">
      <c r="A1409" t="s">
        <v>441</v>
      </c>
      <c r="B1409" t="s">
        <v>941</v>
      </c>
      <c r="C1409" t="s">
        <v>618</v>
      </c>
      <c r="D1409" s="69" t="s">
        <v>570</v>
      </c>
      <c r="E1409">
        <v>2022</v>
      </c>
    </row>
    <row r="1410" spans="1:5">
      <c r="A1410" t="s">
        <v>442</v>
      </c>
      <c r="B1410" t="s">
        <v>942</v>
      </c>
      <c r="C1410" t="s">
        <v>18</v>
      </c>
      <c r="D1410" s="69" t="s">
        <v>570</v>
      </c>
      <c r="E1410">
        <v>2022</v>
      </c>
    </row>
    <row r="1411" spans="1:5">
      <c r="A1411" t="s">
        <v>443</v>
      </c>
      <c r="B1411" t="s">
        <v>943</v>
      </c>
      <c r="C1411" t="s">
        <v>18</v>
      </c>
      <c r="D1411" s="69" t="s">
        <v>570</v>
      </c>
      <c r="E1411">
        <v>2022</v>
      </c>
    </row>
    <row r="1412" spans="1:5">
      <c r="A1412" t="s">
        <v>444</v>
      </c>
      <c r="B1412" t="s">
        <v>943</v>
      </c>
      <c r="C1412" t="s">
        <v>18</v>
      </c>
      <c r="D1412" s="69" t="s">
        <v>570</v>
      </c>
      <c r="E1412">
        <v>2022</v>
      </c>
    </row>
    <row r="1413" spans="1:5">
      <c r="A1413" t="s">
        <v>445</v>
      </c>
      <c r="B1413" t="s">
        <v>944</v>
      </c>
      <c r="C1413" t="s">
        <v>577</v>
      </c>
      <c r="D1413" s="69" t="s">
        <v>570</v>
      </c>
      <c r="E1413">
        <v>2022</v>
      </c>
    </row>
    <row r="1414" spans="1:5">
      <c r="A1414" t="s">
        <v>446</v>
      </c>
      <c r="B1414" t="s">
        <v>945</v>
      </c>
      <c r="C1414" t="s">
        <v>584</v>
      </c>
      <c r="D1414" s="69">
        <v>10.455531453000001</v>
      </c>
      <c r="E1414">
        <v>2022</v>
      </c>
    </row>
    <row r="1415" spans="1:5">
      <c r="A1415" t="s">
        <v>447</v>
      </c>
      <c r="B1415" t="s">
        <v>946</v>
      </c>
      <c r="C1415" t="s">
        <v>577</v>
      </c>
      <c r="D1415" s="69" t="s">
        <v>570</v>
      </c>
      <c r="E1415">
        <v>2022</v>
      </c>
    </row>
    <row r="1416" spans="1:5">
      <c r="A1416" t="s">
        <v>448</v>
      </c>
      <c r="B1416" t="s">
        <v>947</v>
      </c>
      <c r="C1416" t="s">
        <v>584</v>
      </c>
      <c r="D1416" s="69" t="s">
        <v>570</v>
      </c>
      <c r="E1416">
        <v>2022</v>
      </c>
    </row>
    <row r="1417" spans="1:5">
      <c r="A1417" t="s">
        <v>449</v>
      </c>
      <c r="B1417" t="s">
        <v>948</v>
      </c>
      <c r="C1417" t="s">
        <v>10</v>
      </c>
      <c r="D1417" s="69" t="s">
        <v>570</v>
      </c>
      <c r="E1417">
        <v>2022</v>
      </c>
    </row>
    <row r="1418" spans="1:5">
      <c r="A1418" t="s">
        <v>450</v>
      </c>
      <c r="B1418" t="s">
        <v>949</v>
      </c>
      <c r="C1418" t="s">
        <v>577</v>
      </c>
      <c r="D1418" s="69">
        <v>0</v>
      </c>
      <c r="E1418">
        <v>2022</v>
      </c>
    </row>
    <row r="1419" spans="1:5">
      <c r="A1419" t="s">
        <v>451</v>
      </c>
      <c r="B1419" t="s">
        <v>950</v>
      </c>
      <c r="C1419" t="s">
        <v>577</v>
      </c>
      <c r="D1419" s="69" t="s">
        <v>570</v>
      </c>
      <c r="E1419">
        <v>2022</v>
      </c>
    </row>
    <row r="1420" spans="1:5">
      <c r="A1420" t="s">
        <v>452</v>
      </c>
      <c r="B1420" t="s">
        <v>951</v>
      </c>
      <c r="C1420" t="s">
        <v>577</v>
      </c>
      <c r="D1420" s="69" t="s">
        <v>570</v>
      </c>
      <c r="E1420">
        <v>2022</v>
      </c>
    </row>
    <row r="1421" spans="1:5">
      <c r="A1421" t="s">
        <v>453</v>
      </c>
      <c r="B1421" t="s">
        <v>952</v>
      </c>
      <c r="C1421" t="s">
        <v>577</v>
      </c>
      <c r="D1421" s="69" t="s">
        <v>570</v>
      </c>
      <c r="E1421">
        <v>2022</v>
      </c>
    </row>
    <row r="1422" spans="1:5">
      <c r="A1422" t="s">
        <v>454</v>
      </c>
      <c r="B1422" t="s">
        <v>953</v>
      </c>
      <c r="C1422" t="s">
        <v>577</v>
      </c>
      <c r="D1422" s="69" t="s">
        <v>570</v>
      </c>
      <c r="E1422">
        <v>2022</v>
      </c>
    </row>
    <row r="1423" spans="1:5">
      <c r="A1423" t="s">
        <v>455</v>
      </c>
      <c r="B1423" t="s">
        <v>954</v>
      </c>
      <c r="C1423" t="s">
        <v>18</v>
      </c>
      <c r="D1423" s="69">
        <v>7.8993171777000004</v>
      </c>
      <c r="E1423">
        <v>2022</v>
      </c>
    </row>
    <row r="1424" spans="1:5">
      <c r="A1424" t="s">
        <v>456</v>
      </c>
      <c r="B1424" t="s">
        <v>955</v>
      </c>
      <c r="C1424" t="s">
        <v>577</v>
      </c>
      <c r="D1424" s="69">
        <v>14.363121039999999</v>
      </c>
      <c r="E1424">
        <v>2022</v>
      </c>
    </row>
    <row r="1425" spans="1:5">
      <c r="A1425" t="s">
        <v>457</v>
      </c>
      <c r="B1425" t="s">
        <v>956</v>
      </c>
      <c r="C1425" t="s">
        <v>577</v>
      </c>
      <c r="D1425" s="69">
        <v>2.86</v>
      </c>
      <c r="E1425">
        <v>2022</v>
      </c>
    </row>
    <row r="1426" spans="1:5">
      <c r="A1426" t="s">
        <v>458</v>
      </c>
      <c r="B1426" t="s">
        <v>956</v>
      </c>
      <c r="C1426" t="s">
        <v>577</v>
      </c>
      <c r="D1426" s="69" t="s">
        <v>570</v>
      </c>
      <c r="E1426">
        <v>2022</v>
      </c>
    </row>
    <row r="1427" spans="1:5">
      <c r="A1427" t="s">
        <v>459</v>
      </c>
      <c r="B1427" t="s">
        <v>957</v>
      </c>
      <c r="C1427" t="s">
        <v>584</v>
      </c>
      <c r="D1427" s="69" t="s">
        <v>570</v>
      </c>
      <c r="E1427">
        <v>2022</v>
      </c>
    </row>
    <row r="1428" spans="1:5">
      <c r="A1428" t="s">
        <v>460</v>
      </c>
      <c r="B1428" t="s">
        <v>958</v>
      </c>
      <c r="C1428" t="s">
        <v>18</v>
      </c>
      <c r="D1428" s="69" t="s">
        <v>570</v>
      </c>
      <c r="E1428">
        <v>2022</v>
      </c>
    </row>
    <row r="1429" spans="1:5">
      <c r="A1429" t="s">
        <v>461</v>
      </c>
      <c r="B1429" t="s">
        <v>959</v>
      </c>
      <c r="C1429" t="s">
        <v>584</v>
      </c>
      <c r="D1429" s="69">
        <v>9.9481865285000008</v>
      </c>
      <c r="E1429">
        <v>2022</v>
      </c>
    </row>
    <row r="1430" spans="1:5">
      <c r="A1430" t="s">
        <v>462</v>
      </c>
      <c r="B1430" t="s">
        <v>960</v>
      </c>
      <c r="C1430" t="s">
        <v>13</v>
      </c>
      <c r="D1430" s="69">
        <v>10.226895406000001</v>
      </c>
      <c r="E1430">
        <v>2022</v>
      </c>
    </row>
    <row r="1431" spans="1:5">
      <c r="A1431" t="s">
        <v>463</v>
      </c>
      <c r="B1431" t="s">
        <v>961</v>
      </c>
      <c r="C1431" t="s">
        <v>18</v>
      </c>
      <c r="D1431" s="69">
        <v>4.0404392302999996</v>
      </c>
      <c r="E1431">
        <v>2022</v>
      </c>
    </row>
    <row r="1432" spans="1:5">
      <c r="A1432" t="s">
        <v>464</v>
      </c>
      <c r="B1432" t="s">
        <v>962</v>
      </c>
      <c r="C1432" t="s">
        <v>577</v>
      </c>
      <c r="D1432" s="69">
        <v>8.7700622338999992</v>
      </c>
      <c r="E1432">
        <v>2022</v>
      </c>
    </row>
    <row r="1433" spans="1:5">
      <c r="A1433" t="s">
        <v>465</v>
      </c>
      <c r="B1433" t="s">
        <v>962</v>
      </c>
      <c r="C1433" t="s">
        <v>577</v>
      </c>
      <c r="D1433" s="69" t="s">
        <v>570</v>
      </c>
      <c r="E1433">
        <v>2022</v>
      </c>
    </row>
    <row r="1434" spans="1:5">
      <c r="A1434" t="s">
        <v>466</v>
      </c>
      <c r="B1434" t="s">
        <v>963</v>
      </c>
      <c r="C1434" t="s">
        <v>577</v>
      </c>
      <c r="D1434" s="69">
        <v>10.122668794000001</v>
      </c>
      <c r="E1434">
        <v>2022</v>
      </c>
    </row>
    <row r="1435" spans="1:5">
      <c r="A1435" t="s">
        <v>467</v>
      </c>
      <c r="B1435" t="s">
        <v>964</v>
      </c>
      <c r="C1435" t="s">
        <v>14</v>
      </c>
      <c r="D1435" s="69" t="s">
        <v>570</v>
      </c>
      <c r="E1435">
        <v>2022</v>
      </c>
    </row>
    <row r="1436" spans="1:5">
      <c r="A1436" t="s">
        <v>468</v>
      </c>
      <c r="B1436" t="s">
        <v>965</v>
      </c>
      <c r="C1436" t="s">
        <v>18</v>
      </c>
      <c r="D1436" s="69">
        <v>10.770162511000001</v>
      </c>
      <c r="E1436">
        <v>2022</v>
      </c>
    </row>
    <row r="1437" spans="1:5">
      <c r="A1437" t="s">
        <v>469</v>
      </c>
      <c r="B1437" t="s">
        <v>965</v>
      </c>
      <c r="C1437" t="s">
        <v>18</v>
      </c>
      <c r="D1437" s="69" t="s">
        <v>570</v>
      </c>
      <c r="E1437">
        <v>2022</v>
      </c>
    </row>
    <row r="1438" spans="1:5">
      <c r="A1438" t="s">
        <v>470</v>
      </c>
      <c r="B1438" t="s">
        <v>966</v>
      </c>
      <c r="C1438" t="s">
        <v>577</v>
      </c>
      <c r="D1438" s="69" t="s">
        <v>570</v>
      </c>
      <c r="E1438">
        <v>2022</v>
      </c>
    </row>
    <row r="1439" spans="1:5">
      <c r="A1439" t="s">
        <v>471</v>
      </c>
      <c r="B1439" t="s">
        <v>967</v>
      </c>
      <c r="C1439" t="s">
        <v>577</v>
      </c>
      <c r="D1439" s="69">
        <v>11.55403965</v>
      </c>
      <c r="E1439">
        <v>2022</v>
      </c>
    </row>
    <row r="1440" spans="1:5">
      <c r="A1440" t="s">
        <v>472</v>
      </c>
      <c r="B1440" t="s">
        <v>968</v>
      </c>
      <c r="C1440" t="s">
        <v>584</v>
      </c>
      <c r="D1440" s="69" t="s">
        <v>570</v>
      </c>
      <c r="E1440">
        <v>2022</v>
      </c>
    </row>
    <row r="1441" spans="1:5">
      <c r="A1441" t="s">
        <v>473</v>
      </c>
      <c r="B1441" t="s">
        <v>969</v>
      </c>
      <c r="C1441" t="s">
        <v>569</v>
      </c>
      <c r="D1441" s="69">
        <v>16.407211961000002</v>
      </c>
      <c r="E1441">
        <v>2022</v>
      </c>
    </row>
    <row r="1442" spans="1:5">
      <c r="A1442" t="s">
        <v>474</v>
      </c>
      <c r="B1442" t="s">
        <v>970</v>
      </c>
      <c r="C1442" t="s">
        <v>569</v>
      </c>
      <c r="D1442" s="69">
        <v>12.402464065</v>
      </c>
      <c r="E1442">
        <v>2022</v>
      </c>
    </row>
    <row r="1443" spans="1:5">
      <c r="A1443" t="s">
        <v>475</v>
      </c>
      <c r="B1443" t="s">
        <v>971</v>
      </c>
      <c r="C1443" t="s">
        <v>569</v>
      </c>
      <c r="D1443" s="69" t="s">
        <v>570</v>
      </c>
      <c r="E1443">
        <v>2022</v>
      </c>
    </row>
    <row r="1444" spans="1:5">
      <c r="A1444" t="s">
        <v>476</v>
      </c>
      <c r="B1444" t="s">
        <v>972</v>
      </c>
      <c r="C1444" t="s">
        <v>618</v>
      </c>
      <c r="D1444" s="69">
        <v>10.330206861000001</v>
      </c>
      <c r="E1444">
        <v>2022</v>
      </c>
    </row>
    <row r="1445" spans="1:5">
      <c r="A1445" t="s">
        <v>477</v>
      </c>
      <c r="B1445" t="s">
        <v>973</v>
      </c>
      <c r="C1445" t="s">
        <v>577</v>
      </c>
      <c r="D1445" s="69" t="s">
        <v>570</v>
      </c>
      <c r="E1445">
        <v>2022</v>
      </c>
    </row>
    <row r="1446" spans="1:5">
      <c r="A1446" t="s">
        <v>478</v>
      </c>
      <c r="B1446" t="s">
        <v>974</v>
      </c>
      <c r="C1446" t="s">
        <v>577</v>
      </c>
      <c r="D1446" s="69">
        <v>15.885947046</v>
      </c>
      <c r="E1446">
        <v>2022</v>
      </c>
    </row>
    <row r="1447" spans="1:5">
      <c r="A1447" t="s">
        <v>479</v>
      </c>
      <c r="B1447" t="s">
        <v>975</v>
      </c>
      <c r="C1447" t="s">
        <v>584</v>
      </c>
      <c r="D1447" s="69" t="s">
        <v>570</v>
      </c>
      <c r="E1447">
        <v>2022</v>
      </c>
    </row>
    <row r="1448" spans="1:5">
      <c r="A1448" t="s">
        <v>480</v>
      </c>
      <c r="B1448" t="s">
        <v>976</v>
      </c>
      <c r="C1448" t="s">
        <v>569</v>
      </c>
      <c r="D1448" s="69">
        <v>13.297350343</v>
      </c>
      <c r="E1448">
        <v>2022</v>
      </c>
    </row>
    <row r="1449" spans="1:5">
      <c r="A1449" t="s">
        <v>481</v>
      </c>
      <c r="B1449" t="s">
        <v>977</v>
      </c>
      <c r="C1449" t="s">
        <v>569</v>
      </c>
      <c r="D1449" s="69">
        <v>14.802431610999999</v>
      </c>
      <c r="E1449">
        <v>2022</v>
      </c>
    </row>
    <row r="1450" spans="1:5">
      <c r="A1450" t="s">
        <v>482</v>
      </c>
      <c r="B1450" t="s">
        <v>977</v>
      </c>
      <c r="C1450" t="s">
        <v>569</v>
      </c>
      <c r="D1450" s="69" t="s">
        <v>570</v>
      </c>
      <c r="E1450">
        <v>2022</v>
      </c>
    </row>
    <row r="1451" spans="1:5">
      <c r="A1451" t="s">
        <v>483</v>
      </c>
      <c r="B1451" t="s">
        <v>978</v>
      </c>
      <c r="C1451" t="s">
        <v>584</v>
      </c>
      <c r="D1451" s="69" t="s">
        <v>570</v>
      </c>
      <c r="E1451">
        <v>2022</v>
      </c>
    </row>
    <row r="1452" spans="1:5">
      <c r="A1452" t="s">
        <v>484</v>
      </c>
      <c r="B1452" t="s">
        <v>978</v>
      </c>
      <c r="C1452" t="s">
        <v>584</v>
      </c>
      <c r="D1452" s="69" t="s">
        <v>570</v>
      </c>
      <c r="E1452">
        <v>2022</v>
      </c>
    </row>
    <row r="1453" spans="1:5">
      <c r="A1453" t="s">
        <v>485</v>
      </c>
      <c r="B1453" t="s">
        <v>979</v>
      </c>
      <c r="C1453" t="s">
        <v>618</v>
      </c>
      <c r="D1453" s="69" t="s">
        <v>570</v>
      </c>
      <c r="E1453">
        <v>2022</v>
      </c>
    </row>
    <row r="1454" spans="1:5">
      <c r="A1454" t="s">
        <v>486</v>
      </c>
      <c r="B1454" t="s">
        <v>980</v>
      </c>
      <c r="C1454" t="s">
        <v>569</v>
      </c>
      <c r="D1454" s="69">
        <v>9.8101265823000006</v>
      </c>
      <c r="E1454">
        <v>2022</v>
      </c>
    </row>
    <row r="1455" spans="1:5">
      <c r="A1455" t="s">
        <v>487</v>
      </c>
      <c r="B1455" t="s">
        <v>981</v>
      </c>
      <c r="C1455" t="s">
        <v>13</v>
      </c>
      <c r="D1455" s="69">
        <v>8.1163567000000008</v>
      </c>
      <c r="E1455">
        <v>2022</v>
      </c>
    </row>
    <row r="1456" spans="1:5">
      <c r="A1456" t="s">
        <v>488</v>
      </c>
      <c r="B1456" t="s">
        <v>982</v>
      </c>
      <c r="C1456" t="s">
        <v>577</v>
      </c>
      <c r="D1456" s="69">
        <v>7.5444839858000003</v>
      </c>
      <c r="E1456">
        <v>2022</v>
      </c>
    </row>
    <row r="1457" spans="1:5">
      <c r="A1457" t="s">
        <v>489</v>
      </c>
      <c r="B1457" t="s">
        <v>983</v>
      </c>
      <c r="C1457" t="s">
        <v>577</v>
      </c>
      <c r="D1457" s="69">
        <v>8.4055712476999993</v>
      </c>
      <c r="E1457">
        <v>2022</v>
      </c>
    </row>
    <row r="1458" spans="1:5">
      <c r="A1458" t="s">
        <v>490</v>
      </c>
      <c r="B1458" t="s">
        <v>984</v>
      </c>
      <c r="C1458" t="s">
        <v>584</v>
      </c>
      <c r="D1458" s="69">
        <v>11.139862854</v>
      </c>
      <c r="E1458">
        <v>2022</v>
      </c>
    </row>
    <row r="1459" spans="1:5">
      <c r="A1459" t="s">
        <v>491</v>
      </c>
      <c r="B1459" t="s">
        <v>985</v>
      </c>
      <c r="C1459" t="s">
        <v>584</v>
      </c>
      <c r="D1459" s="69" t="s">
        <v>570</v>
      </c>
      <c r="E1459">
        <v>2022</v>
      </c>
    </row>
    <row r="1460" spans="1:5">
      <c r="A1460" t="s">
        <v>492</v>
      </c>
      <c r="B1460" t="s">
        <v>986</v>
      </c>
      <c r="C1460" t="s">
        <v>577</v>
      </c>
      <c r="D1460" s="69" t="s">
        <v>570</v>
      </c>
      <c r="E1460">
        <v>2022</v>
      </c>
    </row>
    <row r="1461" spans="1:5">
      <c r="A1461" t="s">
        <v>493</v>
      </c>
      <c r="B1461" t="s">
        <v>987</v>
      </c>
      <c r="C1461" t="s">
        <v>569</v>
      </c>
      <c r="D1461" s="69">
        <v>14.631268435999999</v>
      </c>
      <c r="E1461">
        <v>2022</v>
      </c>
    </row>
    <row r="1462" spans="1:5">
      <c r="A1462" t="s">
        <v>494</v>
      </c>
      <c r="B1462" t="s">
        <v>988</v>
      </c>
      <c r="C1462" t="s">
        <v>10</v>
      </c>
      <c r="D1462" s="69" t="s">
        <v>570</v>
      </c>
      <c r="E1462">
        <v>2022</v>
      </c>
    </row>
    <row r="1463" spans="1:5">
      <c r="A1463" t="s">
        <v>495</v>
      </c>
      <c r="B1463" t="s">
        <v>989</v>
      </c>
      <c r="C1463" t="s">
        <v>569</v>
      </c>
      <c r="D1463" s="69">
        <v>13.106631664</v>
      </c>
      <c r="E1463">
        <v>2022</v>
      </c>
    </row>
    <row r="1464" spans="1:5">
      <c r="A1464" t="s">
        <v>496</v>
      </c>
      <c r="B1464" t="s">
        <v>990</v>
      </c>
      <c r="C1464" t="s">
        <v>577</v>
      </c>
      <c r="D1464" s="69" t="s">
        <v>570</v>
      </c>
      <c r="E1464">
        <v>2022</v>
      </c>
    </row>
    <row r="1465" spans="1:5">
      <c r="A1465" t="s">
        <v>497</v>
      </c>
      <c r="B1465" t="s">
        <v>990</v>
      </c>
      <c r="C1465" t="s">
        <v>577</v>
      </c>
      <c r="D1465" s="69" t="s">
        <v>570</v>
      </c>
      <c r="E1465">
        <v>2022</v>
      </c>
    </row>
    <row r="1466" spans="1:5">
      <c r="A1466" t="s">
        <v>498</v>
      </c>
      <c r="B1466" t="s">
        <v>991</v>
      </c>
      <c r="C1466" t="s">
        <v>10</v>
      </c>
      <c r="D1466" s="69">
        <v>8.9438984949000009</v>
      </c>
      <c r="E1466">
        <v>2022</v>
      </c>
    </row>
    <row r="1467" spans="1:5">
      <c r="A1467" t="s">
        <v>499</v>
      </c>
      <c r="B1467" t="s">
        <v>992</v>
      </c>
      <c r="C1467" t="s">
        <v>569</v>
      </c>
      <c r="D1467" s="69">
        <v>13.985507245999999</v>
      </c>
      <c r="E1467">
        <v>2022</v>
      </c>
    </row>
    <row r="1468" spans="1:5">
      <c r="A1468" t="s">
        <v>500</v>
      </c>
      <c r="B1468" t="s">
        <v>993</v>
      </c>
      <c r="C1468" t="s">
        <v>13</v>
      </c>
      <c r="D1468" s="69">
        <v>10.323928944</v>
      </c>
      <c r="E1468">
        <v>2022</v>
      </c>
    </row>
    <row r="1469" spans="1:5">
      <c r="A1469" t="s">
        <v>501</v>
      </c>
      <c r="B1469" t="s">
        <v>994</v>
      </c>
      <c r="C1469" t="s">
        <v>577</v>
      </c>
      <c r="D1469" s="69" t="s">
        <v>570</v>
      </c>
      <c r="E1469">
        <v>2022</v>
      </c>
    </row>
    <row r="1470" spans="1:5">
      <c r="A1470" t="s">
        <v>502</v>
      </c>
      <c r="B1470" t="s">
        <v>995</v>
      </c>
      <c r="C1470" t="s">
        <v>577</v>
      </c>
      <c r="D1470" s="69">
        <v>0</v>
      </c>
      <c r="E1470">
        <v>2022</v>
      </c>
    </row>
    <row r="1471" spans="1:5">
      <c r="A1471" t="s">
        <v>503</v>
      </c>
      <c r="B1471" t="s">
        <v>995</v>
      </c>
      <c r="C1471" t="s">
        <v>577</v>
      </c>
      <c r="D1471" s="69" t="s">
        <v>570</v>
      </c>
      <c r="E1471">
        <v>2022</v>
      </c>
    </row>
    <row r="1472" spans="1:5">
      <c r="A1472" t="s">
        <v>504</v>
      </c>
      <c r="B1472" t="s">
        <v>996</v>
      </c>
      <c r="C1472" t="s">
        <v>569</v>
      </c>
      <c r="D1472" s="69">
        <v>11.480779176</v>
      </c>
      <c r="E1472">
        <v>2022</v>
      </c>
    </row>
    <row r="1473" spans="1:5">
      <c r="A1473" t="s">
        <v>505</v>
      </c>
      <c r="B1473" t="s">
        <v>997</v>
      </c>
      <c r="C1473" t="s">
        <v>577</v>
      </c>
      <c r="D1473" s="69">
        <v>9.3371703202000003</v>
      </c>
      <c r="E1473">
        <v>2022</v>
      </c>
    </row>
    <row r="1474" spans="1:5">
      <c r="A1474" t="s">
        <v>506</v>
      </c>
      <c r="B1474" t="s">
        <v>998</v>
      </c>
      <c r="C1474" t="s">
        <v>577</v>
      </c>
      <c r="D1474" s="69" t="s">
        <v>570</v>
      </c>
      <c r="E1474">
        <v>2022</v>
      </c>
    </row>
    <row r="1475" spans="1:5">
      <c r="A1475" t="s">
        <v>507</v>
      </c>
      <c r="B1475" t="s">
        <v>999</v>
      </c>
      <c r="C1475" t="s">
        <v>584</v>
      </c>
      <c r="D1475" s="69">
        <v>0</v>
      </c>
      <c r="E1475">
        <v>2022</v>
      </c>
    </row>
    <row r="1476" spans="1:5">
      <c r="A1476" t="s">
        <v>508</v>
      </c>
      <c r="B1476" t="s">
        <v>1000</v>
      </c>
      <c r="C1476" t="s">
        <v>577</v>
      </c>
      <c r="D1476" s="69" t="s">
        <v>570</v>
      </c>
      <c r="E1476">
        <v>2022</v>
      </c>
    </row>
    <row r="1477" spans="1:5">
      <c r="A1477" t="s">
        <v>509</v>
      </c>
      <c r="B1477" t="s">
        <v>1000</v>
      </c>
      <c r="C1477" t="s">
        <v>577</v>
      </c>
      <c r="D1477" s="69" t="s">
        <v>570</v>
      </c>
      <c r="E1477">
        <v>2022</v>
      </c>
    </row>
    <row r="1478" spans="1:5">
      <c r="A1478" t="s">
        <v>510</v>
      </c>
      <c r="B1478" t="s">
        <v>1001</v>
      </c>
      <c r="C1478" t="s">
        <v>10</v>
      </c>
      <c r="D1478" s="69">
        <v>6.7987457240999998</v>
      </c>
      <c r="E1478">
        <v>2022</v>
      </c>
    </row>
    <row r="1479" spans="1:5">
      <c r="A1479" t="s">
        <v>511</v>
      </c>
      <c r="B1479" t="s">
        <v>1002</v>
      </c>
      <c r="C1479" t="s">
        <v>569</v>
      </c>
      <c r="D1479" s="69" t="s">
        <v>570</v>
      </c>
      <c r="E1479">
        <v>2022</v>
      </c>
    </row>
    <row r="1480" spans="1:5">
      <c r="A1480" t="s">
        <v>512</v>
      </c>
      <c r="B1480" t="s">
        <v>1003</v>
      </c>
      <c r="C1480" t="s">
        <v>577</v>
      </c>
      <c r="D1480" s="69">
        <v>1.3109225825999999</v>
      </c>
      <c r="E1480">
        <v>2022</v>
      </c>
    </row>
    <row r="1481" spans="1:5">
      <c r="A1481" t="s">
        <v>513</v>
      </c>
      <c r="B1481" t="s">
        <v>1003</v>
      </c>
      <c r="C1481" t="s">
        <v>577</v>
      </c>
      <c r="D1481" s="69" t="s">
        <v>570</v>
      </c>
      <c r="E1481">
        <v>2022</v>
      </c>
    </row>
    <row r="1482" spans="1:5">
      <c r="A1482" t="s">
        <v>514</v>
      </c>
      <c r="B1482" t="s">
        <v>1004</v>
      </c>
      <c r="C1482" t="s">
        <v>584</v>
      </c>
      <c r="D1482" s="69" t="s">
        <v>570</v>
      </c>
      <c r="E1482">
        <v>2022</v>
      </c>
    </row>
    <row r="1483" spans="1:5">
      <c r="A1483" t="s">
        <v>515</v>
      </c>
      <c r="B1483" t="s">
        <v>1005</v>
      </c>
      <c r="C1483" t="s">
        <v>569</v>
      </c>
      <c r="D1483" s="69">
        <v>12.395659432</v>
      </c>
      <c r="E1483">
        <v>2022</v>
      </c>
    </row>
    <row r="1484" spans="1:5">
      <c r="A1484" t="s">
        <v>516</v>
      </c>
      <c r="B1484" t="s">
        <v>1006</v>
      </c>
      <c r="C1484" t="s">
        <v>18</v>
      </c>
      <c r="D1484" s="69">
        <v>8.1374321881</v>
      </c>
      <c r="E1484">
        <v>2022</v>
      </c>
    </row>
    <row r="1485" spans="1:5">
      <c r="A1485" t="s">
        <v>517</v>
      </c>
      <c r="B1485" t="s">
        <v>1007</v>
      </c>
      <c r="C1485" t="s">
        <v>584</v>
      </c>
      <c r="D1485" s="69">
        <v>7.9442731042999997</v>
      </c>
      <c r="E1485">
        <v>2022</v>
      </c>
    </row>
    <row r="1486" spans="1:5">
      <c r="A1486" t="s">
        <v>518</v>
      </c>
      <c r="B1486" t="s">
        <v>1008</v>
      </c>
      <c r="C1486" t="s">
        <v>13</v>
      </c>
      <c r="D1486" s="69">
        <v>8.1564465408999993</v>
      </c>
      <c r="E1486">
        <v>2022</v>
      </c>
    </row>
    <row r="1487" spans="1:5">
      <c r="A1487" t="s">
        <v>519</v>
      </c>
      <c r="B1487" t="s">
        <v>1009</v>
      </c>
      <c r="C1487" t="s">
        <v>10</v>
      </c>
      <c r="D1487" s="69">
        <v>8.5487277481999993</v>
      </c>
      <c r="E1487">
        <v>2022</v>
      </c>
    </row>
    <row r="1488" spans="1:5">
      <c r="A1488" t="s">
        <v>520</v>
      </c>
      <c r="B1488" t="s">
        <v>1009</v>
      </c>
      <c r="C1488" t="s">
        <v>10</v>
      </c>
      <c r="D1488" s="69" t="s">
        <v>570</v>
      </c>
      <c r="E1488">
        <v>2022</v>
      </c>
    </row>
    <row r="1489" spans="1:5">
      <c r="A1489" t="s">
        <v>521</v>
      </c>
      <c r="B1489" t="s">
        <v>1010</v>
      </c>
      <c r="C1489" t="s">
        <v>577</v>
      </c>
      <c r="D1489" s="69">
        <v>7.0201643017000004</v>
      </c>
      <c r="E1489">
        <v>2022</v>
      </c>
    </row>
    <row r="1490" spans="1:5">
      <c r="A1490" t="s">
        <v>522</v>
      </c>
      <c r="B1490" t="s">
        <v>1011</v>
      </c>
      <c r="C1490" t="s">
        <v>569</v>
      </c>
      <c r="D1490" s="69">
        <v>10.403422982</v>
      </c>
      <c r="E1490">
        <v>2022</v>
      </c>
    </row>
    <row r="1491" spans="1:5">
      <c r="A1491" t="s">
        <v>523</v>
      </c>
      <c r="B1491" t="s">
        <v>1012</v>
      </c>
      <c r="C1491" t="s">
        <v>618</v>
      </c>
      <c r="D1491" s="69" t="s">
        <v>570</v>
      </c>
      <c r="E1491">
        <v>2022</v>
      </c>
    </row>
    <row r="1492" spans="1:5">
      <c r="A1492" t="s">
        <v>524</v>
      </c>
      <c r="B1492" t="s">
        <v>1013</v>
      </c>
      <c r="C1492" t="s">
        <v>618</v>
      </c>
      <c r="D1492" s="69" t="s">
        <v>570</v>
      </c>
      <c r="E1492">
        <v>2022</v>
      </c>
    </row>
    <row r="1493" spans="1:5">
      <c r="A1493" t="s">
        <v>525</v>
      </c>
      <c r="B1493" t="s">
        <v>1014</v>
      </c>
      <c r="C1493" t="s">
        <v>577</v>
      </c>
      <c r="D1493" s="69" t="s">
        <v>570</v>
      </c>
      <c r="E1493">
        <v>2022</v>
      </c>
    </row>
    <row r="1494" spans="1:5">
      <c r="A1494" t="s">
        <v>526</v>
      </c>
      <c r="B1494" t="s">
        <v>1014</v>
      </c>
      <c r="C1494" t="s">
        <v>577</v>
      </c>
      <c r="D1494" s="69" t="s">
        <v>570</v>
      </c>
      <c r="E1494">
        <v>2022</v>
      </c>
    </row>
    <row r="1495" spans="1:5">
      <c r="A1495" t="s">
        <v>527</v>
      </c>
      <c r="B1495" t="s">
        <v>1015</v>
      </c>
      <c r="C1495" t="s">
        <v>569</v>
      </c>
      <c r="D1495" s="69" t="s">
        <v>570</v>
      </c>
      <c r="E1495">
        <v>2022</v>
      </c>
    </row>
    <row r="1496" spans="1:5">
      <c r="A1496" t="s">
        <v>528</v>
      </c>
      <c r="B1496" t="s">
        <v>1015</v>
      </c>
      <c r="C1496" t="s">
        <v>569</v>
      </c>
      <c r="D1496" s="69" t="s">
        <v>570</v>
      </c>
      <c r="E1496">
        <v>2022</v>
      </c>
    </row>
    <row r="1497" spans="1:5">
      <c r="A1497" t="s">
        <v>529</v>
      </c>
      <c r="B1497" t="s">
        <v>1016</v>
      </c>
      <c r="C1497" t="s">
        <v>577</v>
      </c>
      <c r="D1497" s="69" t="s">
        <v>570</v>
      </c>
      <c r="E1497">
        <v>2022</v>
      </c>
    </row>
    <row r="1498" spans="1:5">
      <c r="A1498" t="s">
        <v>530</v>
      </c>
      <c r="B1498" t="s">
        <v>1017</v>
      </c>
      <c r="C1498" t="s">
        <v>584</v>
      </c>
      <c r="D1498" s="69">
        <v>0.50772274999</v>
      </c>
      <c r="E1498">
        <v>2022</v>
      </c>
    </row>
    <row r="1499" spans="1:5">
      <c r="A1499" t="s">
        <v>50</v>
      </c>
      <c r="B1499" t="s">
        <v>567</v>
      </c>
      <c r="C1499" t="s">
        <v>10</v>
      </c>
      <c r="D1499" s="69">
        <v>8.1495011943000009</v>
      </c>
      <c r="E1499">
        <v>2023</v>
      </c>
    </row>
    <row r="1500" spans="1:5">
      <c r="A1500" t="s">
        <v>51</v>
      </c>
      <c r="B1500" t="s">
        <v>568</v>
      </c>
      <c r="C1500" t="s">
        <v>569</v>
      </c>
      <c r="D1500" s="69">
        <v>13.347368421000001</v>
      </c>
      <c r="E1500">
        <v>2023</v>
      </c>
    </row>
    <row r="1501" spans="1:5">
      <c r="A1501" t="s">
        <v>25</v>
      </c>
      <c r="B1501" t="s">
        <v>571</v>
      </c>
      <c r="C1501" t="s">
        <v>18</v>
      </c>
      <c r="D1501" s="69">
        <v>13.444884779000001</v>
      </c>
      <c r="E1501">
        <v>2023</v>
      </c>
    </row>
    <row r="1502" spans="1:5">
      <c r="A1502" t="s">
        <v>52</v>
      </c>
      <c r="B1502" t="s">
        <v>572</v>
      </c>
      <c r="C1502" t="s">
        <v>569</v>
      </c>
      <c r="D1502" s="69" t="s">
        <v>570</v>
      </c>
      <c r="E1502">
        <v>2023</v>
      </c>
    </row>
    <row r="1503" spans="1:5">
      <c r="A1503" t="s">
        <v>35</v>
      </c>
      <c r="B1503" t="s">
        <v>573</v>
      </c>
      <c r="C1503" t="s">
        <v>18</v>
      </c>
      <c r="D1503" s="69">
        <v>0</v>
      </c>
      <c r="E1503">
        <v>2023</v>
      </c>
    </row>
    <row r="1504" spans="1:5">
      <c r="A1504" t="s">
        <v>53</v>
      </c>
      <c r="B1504" t="s">
        <v>574</v>
      </c>
      <c r="C1504" t="s">
        <v>569</v>
      </c>
      <c r="D1504" s="69" t="s">
        <v>570</v>
      </c>
      <c r="E1504">
        <v>2023</v>
      </c>
    </row>
    <row r="1505" spans="1:5">
      <c r="A1505" t="s">
        <v>54</v>
      </c>
      <c r="B1505" t="s">
        <v>574</v>
      </c>
      <c r="C1505" t="s">
        <v>569</v>
      </c>
      <c r="D1505" s="69" t="s">
        <v>570</v>
      </c>
      <c r="E1505">
        <v>2023</v>
      </c>
    </row>
    <row r="1506" spans="1:5">
      <c r="A1506" t="s">
        <v>55</v>
      </c>
      <c r="B1506" t="s">
        <v>575</v>
      </c>
      <c r="C1506" t="s">
        <v>569</v>
      </c>
      <c r="D1506" s="69">
        <v>11.908016682</v>
      </c>
      <c r="E1506">
        <v>2023</v>
      </c>
    </row>
    <row r="1507" spans="1:5">
      <c r="A1507" t="s">
        <v>56</v>
      </c>
      <c r="B1507" t="s">
        <v>576</v>
      </c>
      <c r="C1507" t="s">
        <v>577</v>
      </c>
      <c r="D1507" s="69">
        <v>8.8300709287999997</v>
      </c>
      <c r="E1507">
        <v>2023</v>
      </c>
    </row>
    <row r="1508" spans="1:5">
      <c r="A1508" t="s">
        <v>57</v>
      </c>
      <c r="B1508" t="s">
        <v>578</v>
      </c>
      <c r="C1508" t="s">
        <v>569</v>
      </c>
      <c r="D1508" s="69">
        <v>7.7395127312999996</v>
      </c>
      <c r="E1508">
        <v>2023</v>
      </c>
    </row>
    <row r="1509" spans="1:5">
      <c r="A1509" t="s">
        <v>58</v>
      </c>
      <c r="B1509" t="s">
        <v>579</v>
      </c>
      <c r="C1509" t="s">
        <v>10</v>
      </c>
      <c r="D1509" s="69" t="s">
        <v>570</v>
      </c>
      <c r="E1509">
        <v>2023</v>
      </c>
    </row>
    <row r="1510" spans="1:5">
      <c r="A1510" t="s">
        <v>59</v>
      </c>
      <c r="B1510" t="s">
        <v>580</v>
      </c>
      <c r="C1510" t="s">
        <v>569</v>
      </c>
      <c r="D1510" s="69">
        <v>13.938002296000001</v>
      </c>
      <c r="E1510">
        <v>2023</v>
      </c>
    </row>
    <row r="1511" spans="1:5">
      <c r="A1511" t="s">
        <v>60</v>
      </c>
      <c r="B1511" t="s">
        <v>581</v>
      </c>
      <c r="C1511" t="s">
        <v>569</v>
      </c>
      <c r="D1511" s="69" t="s">
        <v>570</v>
      </c>
      <c r="E1511">
        <v>2023</v>
      </c>
    </row>
    <row r="1512" spans="1:5">
      <c r="A1512" t="s">
        <v>61</v>
      </c>
      <c r="B1512" t="s">
        <v>581</v>
      </c>
      <c r="C1512" t="s">
        <v>569</v>
      </c>
      <c r="D1512" s="69" t="s">
        <v>570</v>
      </c>
      <c r="E1512">
        <v>2023</v>
      </c>
    </row>
    <row r="1513" spans="1:5">
      <c r="A1513" t="s">
        <v>62</v>
      </c>
      <c r="B1513" t="s">
        <v>582</v>
      </c>
      <c r="C1513" t="s">
        <v>569</v>
      </c>
      <c r="D1513" s="69" t="s">
        <v>570</v>
      </c>
      <c r="E1513">
        <v>2023</v>
      </c>
    </row>
    <row r="1514" spans="1:5">
      <c r="A1514" t="s">
        <v>63</v>
      </c>
      <c r="B1514" t="s">
        <v>583</v>
      </c>
      <c r="C1514" t="s">
        <v>584</v>
      </c>
      <c r="D1514" s="69" t="s">
        <v>570</v>
      </c>
      <c r="E1514">
        <v>2023</v>
      </c>
    </row>
    <row r="1515" spans="1:5">
      <c r="A1515" t="s">
        <v>64</v>
      </c>
      <c r="B1515" t="s">
        <v>585</v>
      </c>
      <c r="C1515" t="s">
        <v>569</v>
      </c>
      <c r="D1515" s="69">
        <v>13.756550217999999</v>
      </c>
      <c r="E1515">
        <v>2023</v>
      </c>
    </row>
    <row r="1516" spans="1:5">
      <c r="A1516" t="s">
        <v>65</v>
      </c>
      <c r="B1516" t="s">
        <v>585</v>
      </c>
      <c r="C1516" t="s">
        <v>14</v>
      </c>
      <c r="D1516" s="69" t="s">
        <v>570</v>
      </c>
      <c r="E1516">
        <v>2023</v>
      </c>
    </row>
    <row r="1517" spans="1:5">
      <c r="A1517" t="s">
        <v>66</v>
      </c>
      <c r="B1517" t="s">
        <v>586</v>
      </c>
      <c r="C1517" t="s">
        <v>584</v>
      </c>
      <c r="D1517" s="69" t="s">
        <v>570</v>
      </c>
      <c r="E1517">
        <v>2023</v>
      </c>
    </row>
    <row r="1518" spans="1:5">
      <c r="A1518" t="s">
        <v>67</v>
      </c>
      <c r="B1518" t="s">
        <v>587</v>
      </c>
      <c r="C1518" t="s">
        <v>584</v>
      </c>
      <c r="D1518" s="69">
        <v>2.0952380952</v>
      </c>
      <c r="E1518">
        <v>2023</v>
      </c>
    </row>
    <row r="1519" spans="1:5">
      <c r="A1519" t="s">
        <v>68</v>
      </c>
      <c r="B1519" t="s">
        <v>588</v>
      </c>
      <c r="C1519" t="s">
        <v>569</v>
      </c>
      <c r="D1519" s="69" t="s">
        <v>570</v>
      </c>
      <c r="E1519">
        <v>2023</v>
      </c>
    </row>
    <row r="1520" spans="1:5">
      <c r="A1520" t="s">
        <v>69</v>
      </c>
      <c r="B1520" t="s">
        <v>589</v>
      </c>
      <c r="C1520" t="s">
        <v>569</v>
      </c>
      <c r="D1520" s="69" t="s">
        <v>570</v>
      </c>
      <c r="E1520">
        <v>2023</v>
      </c>
    </row>
    <row r="1521" spans="1:5">
      <c r="A1521" t="s">
        <v>70</v>
      </c>
      <c r="B1521" t="s">
        <v>590</v>
      </c>
      <c r="C1521" t="s">
        <v>10</v>
      </c>
      <c r="D1521" s="69">
        <v>0.19030702866999999</v>
      </c>
      <c r="E1521">
        <v>2023</v>
      </c>
    </row>
    <row r="1522" spans="1:5">
      <c r="A1522" t="s">
        <v>71</v>
      </c>
      <c r="B1522" t="s">
        <v>591</v>
      </c>
      <c r="C1522" t="s">
        <v>577</v>
      </c>
      <c r="D1522" s="69" t="s">
        <v>570</v>
      </c>
      <c r="E1522">
        <v>2023</v>
      </c>
    </row>
    <row r="1523" spans="1:5">
      <c r="A1523" t="s">
        <v>72</v>
      </c>
      <c r="B1523" t="s">
        <v>592</v>
      </c>
      <c r="C1523" t="s">
        <v>569</v>
      </c>
      <c r="D1523" s="69" t="s">
        <v>570</v>
      </c>
      <c r="E1523">
        <v>2023</v>
      </c>
    </row>
    <row r="1524" spans="1:5">
      <c r="A1524" t="s">
        <v>73</v>
      </c>
      <c r="B1524" t="s">
        <v>593</v>
      </c>
      <c r="C1524" t="s">
        <v>569</v>
      </c>
      <c r="D1524" s="69" t="s">
        <v>570</v>
      </c>
      <c r="E1524">
        <v>2023</v>
      </c>
    </row>
    <row r="1525" spans="1:5">
      <c r="A1525" t="s">
        <v>74</v>
      </c>
      <c r="B1525" t="s">
        <v>594</v>
      </c>
      <c r="C1525" t="s">
        <v>569</v>
      </c>
      <c r="D1525" s="69">
        <v>11.037139561</v>
      </c>
      <c r="E1525">
        <v>2023</v>
      </c>
    </row>
    <row r="1526" spans="1:5">
      <c r="A1526" t="s">
        <v>75</v>
      </c>
      <c r="B1526" t="s">
        <v>595</v>
      </c>
      <c r="C1526" t="s">
        <v>569</v>
      </c>
      <c r="D1526" s="69">
        <v>9.2918846769000005</v>
      </c>
      <c r="E1526">
        <v>2023</v>
      </c>
    </row>
    <row r="1527" spans="1:5">
      <c r="A1527" t="s">
        <v>76</v>
      </c>
      <c r="B1527" t="s">
        <v>596</v>
      </c>
      <c r="C1527" t="s">
        <v>569</v>
      </c>
      <c r="D1527" s="69">
        <v>12.237498111000001</v>
      </c>
      <c r="E1527">
        <v>2023</v>
      </c>
    </row>
    <row r="1528" spans="1:5">
      <c r="A1528" t="s">
        <v>77</v>
      </c>
      <c r="B1528" t="s">
        <v>597</v>
      </c>
      <c r="C1528" t="s">
        <v>569</v>
      </c>
      <c r="D1528" s="69" t="s">
        <v>570</v>
      </c>
      <c r="E1528">
        <v>2023</v>
      </c>
    </row>
    <row r="1529" spans="1:5">
      <c r="A1529" t="s">
        <v>78</v>
      </c>
      <c r="B1529" t="s">
        <v>598</v>
      </c>
      <c r="C1529" t="s">
        <v>569</v>
      </c>
      <c r="D1529" s="69" t="s">
        <v>570</v>
      </c>
      <c r="E1529">
        <v>2023</v>
      </c>
    </row>
    <row r="1530" spans="1:5">
      <c r="A1530" t="s">
        <v>79</v>
      </c>
      <c r="B1530" t="s">
        <v>599</v>
      </c>
      <c r="C1530" t="s">
        <v>569</v>
      </c>
      <c r="D1530" s="69">
        <v>12.949494949</v>
      </c>
      <c r="E1530">
        <v>2023</v>
      </c>
    </row>
    <row r="1531" spans="1:5">
      <c r="A1531" t="s">
        <v>80</v>
      </c>
      <c r="B1531" t="s">
        <v>600</v>
      </c>
      <c r="C1531" t="s">
        <v>569</v>
      </c>
      <c r="D1531" s="69">
        <v>11.468597886</v>
      </c>
      <c r="E1531">
        <v>2023</v>
      </c>
    </row>
    <row r="1532" spans="1:5">
      <c r="A1532" t="s">
        <v>81</v>
      </c>
      <c r="B1532" t="s">
        <v>601</v>
      </c>
      <c r="C1532" t="s">
        <v>569</v>
      </c>
      <c r="D1532" s="69">
        <v>10.204731090999999</v>
      </c>
      <c r="E1532">
        <v>2023</v>
      </c>
    </row>
    <row r="1533" spans="1:5">
      <c r="A1533" t="s">
        <v>82</v>
      </c>
      <c r="B1533" t="s">
        <v>602</v>
      </c>
      <c r="C1533" t="s">
        <v>569</v>
      </c>
      <c r="D1533" s="69" t="s">
        <v>570</v>
      </c>
      <c r="E1533">
        <v>2023</v>
      </c>
    </row>
    <row r="1534" spans="1:5">
      <c r="A1534" t="s">
        <v>83</v>
      </c>
      <c r="B1534" t="s">
        <v>603</v>
      </c>
      <c r="C1534" t="s">
        <v>569</v>
      </c>
      <c r="D1534" s="69">
        <v>12.721748399999999</v>
      </c>
      <c r="E1534">
        <v>2023</v>
      </c>
    </row>
    <row r="1535" spans="1:5">
      <c r="A1535" t="s">
        <v>84</v>
      </c>
      <c r="B1535" t="s">
        <v>604</v>
      </c>
      <c r="C1535" t="s">
        <v>569</v>
      </c>
      <c r="D1535" s="69">
        <v>13.066666666</v>
      </c>
      <c r="E1535">
        <v>2023</v>
      </c>
    </row>
    <row r="1536" spans="1:5">
      <c r="A1536" t="s">
        <v>85</v>
      </c>
      <c r="B1536" t="s">
        <v>605</v>
      </c>
      <c r="C1536" t="s">
        <v>569</v>
      </c>
      <c r="D1536" s="69" t="s">
        <v>570</v>
      </c>
      <c r="E1536">
        <v>2023</v>
      </c>
    </row>
    <row r="1537" spans="1:5">
      <c r="A1537" t="s">
        <v>86</v>
      </c>
      <c r="B1537" t="s">
        <v>606</v>
      </c>
      <c r="C1537" t="s">
        <v>14</v>
      </c>
      <c r="D1537" s="69" t="s">
        <v>570</v>
      </c>
      <c r="E1537">
        <v>2023</v>
      </c>
    </row>
    <row r="1538" spans="1:5">
      <c r="A1538" t="s">
        <v>31</v>
      </c>
      <c r="B1538" t="s">
        <v>607</v>
      </c>
      <c r="C1538" t="s">
        <v>18</v>
      </c>
      <c r="D1538" s="69">
        <v>19.329999999999998</v>
      </c>
      <c r="E1538">
        <v>2023</v>
      </c>
    </row>
    <row r="1539" spans="1:5">
      <c r="A1539" t="s">
        <v>87</v>
      </c>
      <c r="B1539" t="s">
        <v>608</v>
      </c>
      <c r="C1539" t="s">
        <v>569</v>
      </c>
      <c r="D1539" s="69">
        <v>11.193128439000001</v>
      </c>
      <c r="E1539">
        <v>2023</v>
      </c>
    </row>
    <row r="1540" spans="1:5">
      <c r="A1540" t="s">
        <v>88</v>
      </c>
      <c r="B1540" t="s">
        <v>608</v>
      </c>
      <c r="C1540" t="s">
        <v>569</v>
      </c>
      <c r="D1540" s="69" t="s">
        <v>570</v>
      </c>
      <c r="E1540">
        <v>2023</v>
      </c>
    </row>
    <row r="1541" spans="1:5">
      <c r="A1541" t="s">
        <v>30</v>
      </c>
      <c r="B1541" t="s">
        <v>609</v>
      </c>
      <c r="C1541" t="s">
        <v>18</v>
      </c>
      <c r="D1541" s="69" t="s">
        <v>570</v>
      </c>
      <c r="E1541">
        <v>2023</v>
      </c>
    </row>
    <row r="1542" spans="1:5">
      <c r="A1542" t="s">
        <v>89</v>
      </c>
      <c r="B1542" t="s">
        <v>610</v>
      </c>
      <c r="C1542" t="s">
        <v>569</v>
      </c>
      <c r="D1542" s="69" t="s">
        <v>570</v>
      </c>
      <c r="E1542">
        <v>2023</v>
      </c>
    </row>
    <row r="1543" spans="1:5">
      <c r="A1543" t="s">
        <v>90</v>
      </c>
      <c r="B1543" t="s">
        <v>610</v>
      </c>
      <c r="C1543" t="s">
        <v>569</v>
      </c>
      <c r="D1543" s="69" t="s">
        <v>570</v>
      </c>
      <c r="E1543">
        <v>2023</v>
      </c>
    </row>
    <row r="1544" spans="1:5">
      <c r="A1544" t="s">
        <v>91</v>
      </c>
      <c r="B1544" t="s">
        <v>611</v>
      </c>
      <c r="C1544" t="s">
        <v>10</v>
      </c>
      <c r="D1544" s="69" t="s">
        <v>570</v>
      </c>
      <c r="E1544">
        <v>2023</v>
      </c>
    </row>
    <row r="1545" spans="1:5">
      <c r="A1545" t="s">
        <v>92</v>
      </c>
      <c r="B1545" t="s">
        <v>612</v>
      </c>
      <c r="C1545" t="s">
        <v>569</v>
      </c>
      <c r="D1545" s="69">
        <v>11.597809855</v>
      </c>
      <c r="E1545">
        <v>2023</v>
      </c>
    </row>
    <row r="1546" spans="1:5">
      <c r="A1546" t="s">
        <v>93</v>
      </c>
      <c r="B1546" t="s">
        <v>613</v>
      </c>
      <c r="C1546" t="s">
        <v>569</v>
      </c>
      <c r="D1546" s="69" t="s">
        <v>570</v>
      </c>
      <c r="E1546">
        <v>2023</v>
      </c>
    </row>
    <row r="1547" spans="1:5">
      <c r="A1547" t="s">
        <v>94</v>
      </c>
      <c r="B1547" t="s">
        <v>613</v>
      </c>
      <c r="C1547" t="s">
        <v>569</v>
      </c>
      <c r="D1547" s="69" t="s">
        <v>570</v>
      </c>
      <c r="E1547">
        <v>2023</v>
      </c>
    </row>
    <row r="1548" spans="1:5">
      <c r="A1548" t="s">
        <v>28</v>
      </c>
      <c r="B1548" t="s">
        <v>614</v>
      </c>
      <c r="C1548" t="s">
        <v>18</v>
      </c>
      <c r="D1548" s="69">
        <v>11.765859398</v>
      </c>
      <c r="E1548">
        <v>2023</v>
      </c>
    </row>
    <row r="1549" spans="1:5">
      <c r="A1549" t="s">
        <v>95</v>
      </c>
      <c r="B1549" t="s">
        <v>615</v>
      </c>
      <c r="C1549" t="s">
        <v>569</v>
      </c>
      <c r="D1549" s="69">
        <v>14.303913935000001</v>
      </c>
      <c r="E1549">
        <v>2023</v>
      </c>
    </row>
    <row r="1550" spans="1:5">
      <c r="A1550" t="s">
        <v>96</v>
      </c>
      <c r="B1550" t="s">
        <v>616</v>
      </c>
      <c r="C1550" t="s">
        <v>569</v>
      </c>
      <c r="D1550" s="69">
        <v>11.705475141000001</v>
      </c>
      <c r="E1550">
        <v>2023</v>
      </c>
    </row>
    <row r="1551" spans="1:5">
      <c r="A1551" t="s">
        <v>97</v>
      </c>
      <c r="B1551" t="s">
        <v>617</v>
      </c>
      <c r="C1551" t="s">
        <v>618</v>
      </c>
      <c r="D1551" s="69">
        <v>0.85712103787000005</v>
      </c>
      <c r="E1551">
        <v>2023</v>
      </c>
    </row>
    <row r="1552" spans="1:5">
      <c r="A1552" t="s">
        <v>98</v>
      </c>
      <c r="B1552" t="s">
        <v>619</v>
      </c>
      <c r="C1552" t="s">
        <v>13</v>
      </c>
      <c r="D1552" s="69">
        <v>10.095218593</v>
      </c>
      <c r="E1552">
        <v>2023</v>
      </c>
    </row>
    <row r="1553" spans="1:5">
      <c r="A1553" t="s">
        <v>99</v>
      </c>
      <c r="B1553" t="s">
        <v>620</v>
      </c>
      <c r="C1553" t="s">
        <v>569</v>
      </c>
      <c r="D1553" s="69">
        <v>8.9496791624000007</v>
      </c>
      <c r="E1553">
        <v>2023</v>
      </c>
    </row>
    <row r="1554" spans="1:5">
      <c r="A1554" t="s">
        <v>100</v>
      </c>
      <c r="B1554" t="s">
        <v>621</v>
      </c>
      <c r="C1554" t="s">
        <v>569</v>
      </c>
      <c r="D1554" s="69" t="s">
        <v>570</v>
      </c>
      <c r="E1554">
        <v>2023</v>
      </c>
    </row>
    <row r="1555" spans="1:5">
      <c r="A1555" t="s">
        <v>101</v>
      </c>
      <c r="B1555" t="s">
        <v>622</v>
      </c>
      <c r="C1555" t="s">
        <v>569</v>
      </c>
      <c r="D1555" s="69" t="s">
        <v>570</v>
      </c>
      <c r="E1555">
        <v>2023</v>
      </c>
    </row>
    <row r="1556" spans="1:5">
      <c r="A1556" t="s">
        <v>102</v>
      </c>
      <c r="B1556" t="s">
        <v>623</v>
      </c>
      <c r="C1556" t="s">
        <v>569</v>
      </c>
      <c r="D1556" s="69">
        <v>14.807899461</v>
      </c>
      <c r="E1556">
        <v>2023</v>
      </c>
    </row>
    <row r="1557" spans="1:5">
      <c r="A1557" t="s">
        <v>103</v>
      </c>
      <c r="B1557" t="s">
        <v>624</v>
      </c>
      <c r="C1557" t="s">
        <v>569</v>
      </c>
      <c r="D1557" s="69" t="s">
        <v>570</v>
      </c>
      <c r="E1557">
        <v>2023</v>
      </c>
    </row>
    <row r="1558" spans="1:5">
      <c r="A1558" t="s">
        <v>104</v>
      </c>
      <c r="B1558" t="s">
        <v>624</v>
      </c>
      <c r="C1558" t="s">
        <v>569</v>
      </c>
      <c r="D1558" s="69" t="s">
        <v>570</v>
      </c>
      <c r="E1558">
        <v>2023</v>
      </c>
    </row>
    <row r="1559" spans="1:5">
      <c r="A1559" t="s">
        <v>105</v>
      </c>
      <c r="B1559" t="s">
        <v>624</v>
      </c>
      <c r="C1559" t="s">
        <v>569</v>
      </c>
      <c r="D1559" s="69" t="s">
        <v>570</v>
      </c>
      <c r="E1559">
        <v>2023</v>
      </c>
    </row>
    <row r="1560" spans="1:5">
      <c r="A1560" t="s">
        <v>106</v>
      </c>
      <c r="B1560" t="s">
        <v>625</v>
      </c>
      <c r="C1560" t="s">
        <v>569</v>
      </c>
      <c r="D1560" s="69" t="s">
        <v>570</v>
      </c>
      <c r="E1560">
        <v>2023</v>
      </c>
    </row>
    <row r="1561" spans="1:5">
      <c r="A1561" t="s">
        <v>107</v>
      </c>
      <c r="B1561" t="s">
        <v>626</v>
      </c>
      <c r="C1561" t="s">
        <v>569</v>
      </c>
      <c r="D1561" s="69">
        <v>9.5578947368999998</v>
      </c>
      <c r="E1561">
        <v>2023</v>
      </c>
    </row>
    <row r="1562" spans="1:5">
      <c r="A1562" t="s">
        <v>108</v>
      </c>
      <c r="B1562" t="s">
        <v>627</v>
      </c>
      <c r="C1562" t="s">
        <v>569</v>
      </c>
      <c r="D1562" s="69">
        <v>13.724811472000001</v>
      </c>
      <c r="E1562">
        <v>2023</v>
      </c>
    </row>
    <row r="1563" spans="1:5">
      <c r="A1563" t="s">
        <v>109</v>
      </c>
      <c r="B1563" t="s">
        <v>628</v>
      </c>
      <c r="C1563" t="s">
        <v>569</v>
      </c>
      <c r="D1563" s="69" t="s">
        <v>570</v>
      </c>
      <c r="E1563">
        <v>2023</v>
      </c>
    </row>
    <row r="1564" spans="1:5">
      <c r="A1564" t="s">
        <v>110</v>
      </c>
      <c r="B1564" t="s">
        <v>629</v>
      </c>
      <c r="C1564" t="s">
        <v>569</v>
      </c>
      <c r="D1564" s="69">
        <v>10.516772438</v>
      </c>
      <c r="E1564">
        <v>2023</v>
      </c>
    </row>
    <row r="1565" spans="1:5">
      <c r="A1565" t="s">
        <v>111</v>
      </c>
      <c r="B1565" t="s">
        <v>630</v>
      </c>
      <c r="C1565" t="s">
        <v>569</v>
      </c>
      <c r="D1565" s="69">
        <v>8.9641434262999997</v>
      </c>
      <c r="E1565">
        <v>2023</v>
      </c>
    </row>
    <row r="1566" spans="1:5">
      <c r="A1566" t="s">
        <v>112</v>
      </c>
      <c r="B1566" t="s">
        <v>631</v>
      </c>
      <c r="C1566" t="s">
        <v>569</v>
      </c>
      <c r="D1566" s="69">
        <v>5.05</v>
      </c>
      <c r="E1566">
        <v>2023</v>
      </c>
    </row>
    <row r="1567" spans="1:5">
      <c r="A1567" t="s">
        <v>113</v>
      </c>
      <c r="B1567" t="s">
        <v>632</v>
      </c>
      <c r="C1567" t="s">
        <v>569</v>
      </c>
      <c r="D1567" s="69">
        <v>9.9605522683000007</v>
      </c>
      <c r="E1567">
        <v>2023</v>
      </c>
    </row>
    <row r="1568" spans="1:5">
      <c r="A1568" t="s">
        <v>114</v>
      </c>
      <c r="B1568" t="s">
        <v>633</v>
      </c>
      <c r="C1568" t="s">
        <v>13</v>
      </c>
      <c r="D1568" s="69" t="s">
        <v>570</v>
      </c>
      <c r="E1568">
        <v>2023</v>
      </c>
    </row>
    <row r="1569" spans="1:5">
      <c r="A1569" t="s">
        <v>115</v>
      </c>
      <c r="B1569" t="s">
        <v>634</v>
      </c>
      <c r="C1569" t="s">
        <v>569</v>
      </c>
      <c r="D1569" s="69" t="s">
        <v>570</v>
      </c>
      <c r="E1569">
        <v>2023</v>
      </c>
    </row>
    <row r="1570" spans="1:5">
      <c r="A1570" t="s">
        <v>116</v>
      </c>
      <c r="B1570" t="s">
        <v>634</v>
      </c>
      <c r="C1570" t="s">
        <v>569</v>
      </c>
      <c r="D1570" s="69" t="s">
        <v>570</v>
      </c>
      <c r="E1570">
        <v>2023</v>
      </c>
    </row>
    <row r="1571" spans="1:5">
      <c r="A1571" t="s">
        <v>117</v>
      </c>
      <c r="B1571" t="s">
        <v>635</v>
      </c>
      <c r="C1571" t="s">
        <v>584</v>
      </c>
      <c r="D1571" s="69" t="s">
        <v>570</v>
      </c>
      <c r="E1571">
        <v>2023</v>
      </c>
    </row>
    <row r="1572" spans="1:5">
      <c r="A1572" t="s">
        <v>118</v>
      </c>
      <c r="B1572" t="s">
        <v>636</v>
      </c>
      <c r="C1572" t="s">
        <v>14</v>
      </c>
      <c r="D1572" s="69" t="s">
        <v>570</v>
      </c>
      <c r="E1572">
        <v>2023</v>
      </c>
    </row>
    <row r="1573" spans="1:5">
      <c r="A1573" t="s">
        <v>119</v>
      </c>
      <c r="B1573" t="s">
        <v>637</v>
      </c>
      <c r="C1573" t="s">
        <v>569</v>
      </c>
      <c r="D1573" s="69" t="s">
        <v>570</v>
      </c>
      <c r="E1573">
        <v>2023</v>
      </c>
    </row>
    <row r="1574" spans="1:5">
      <c r="A1574" t="s">
        <v>120</v>
      </c>
      <c r="B1574" t="s">
        <v>638</v>
      </c>
      <c r="C1574" t="s">
        <v>569</v>
      </c>
      <c r="D1574" s="69">
        <v>17.079135282999999</v>
      </c>
      <c r="E1574">
        <v>2023</v>
      </c>
    </row>
    <row r="1575" spans="1:5">
      <c r="A1575" t="s">
        <v>121</v>
      </c>
      <c r="B1575" t="s">
        <v>639</v>
      </c>
      <c r="C1575" t="s">
        <v>569</v>
      </c>
      <c r="D1575" s="69">
        <v>0</v>
      </c>
      <c r="E1575">
        <v>2023</v>
      </c>
    </row>
    <row r="1576" spans="1:5">
      <c r="A1576" t="s">
        <v>34</v>
      </c>
      <c r="B1576" t="s">
        <v>640</v>
      </c>
      <c r="C1576" t="s">
        <v>18</v>
      </c>
      <c r="D1576" s="69">
        <v>4.8230875666999999</v>
      </c>
      <c r="E1576">
        <v>2023</v>
      </c>
    </row>
    <row r="1577" spans="1:5">
      <c r="A1577" t="s">
        <v>122</v>
      </c>
      <c r="B1577" t="s">
        <v>641</v>
      </c>
      <c r="C1577" t="s">
        <v>569</v>
      </c>
      <c r="D1577" s="69">
        <v>10.704347084</v>
      </c>
      <c r="E1577">
        <v>2023</v>
      </c>
    </row>
    <row r="1578" spans="1:5">
      <c r="A1578" t="s">
        <v>123</v>
      </c>
      <c r="B1578" t="s">
        <v>642</v>
      </c>
      <c r="C1578" t="s">
        <v>569</v>
      </c>
      <c r="D1578" s="69">
        <v>9.5775608154</v>
      </c>
      <c r="E1578">
        <v>2023</v>
      </c>
    </row>
    <row r="1579" spans="1:5">
      <c r="A1579" t="s">
        <v>124</v>
      </c>
      <c r="B1579" t="s">
        <v>643</v>
      </c>
      <c r="C1579" t="s">
        <v>569</v>
      </c>
      <c r="D1579" s="69" t="s">
        <v>570</v>
      </c>
      <c r="E1579">
        <v>2023</v>
      </c>
    </row>
    <row r="1580" spans="1:5">
      <c r="A1580" t="s">
        <v>125</v>
      </c>
      <c r="B1580" t="s">
        <v>644</v>
      </c>
      <c r="C1580" t="s">
        <v>569</v>
      </c>
      <c r="D1580" s="69" t="s">
        <v>570</v>
      </c>
      <c r="E1580">
        <v>2023</v>
      </c>
    </row>
    <row r="1581" spans="1:5">
      <c r="A1581" t="s">
        <v>126</v>
      </c>
      <c r="B1581" t="s">
        <v>645</v>
      </c>
      <c r="C1581" t="s">
        <v>584</v>
      </c>
      <c r="D1581" s="69">
        <v>12.613402061</v>
      </c>
      <c r="E1581">
        <v>2023</v>
      </c>
    </row>
    <row r="1582" spans="1:5">
      <c r="A1582" t="s">
        <v>127</v>
      </c>
      <c r="B1582" t="s">
        <v>646</v>
      </c>
      <c r="C1582" t="s">
        <v>569</v>
      </c>
      <c r="D1582" s="69" t="s">
        <v>570</v>
      </c>
      <c r="E1582">
        <v>2023</v>
      </c>
    </row>
    <row r="1583" spans="1:5">
      <c r="A1583" t="s">
        <v>128</v>
      </c>
      <c r="B1583" t="s">
        <v>647</v>
      </c>
      <c r="C1583" t="s">
        <v>569</v>
      </c>
      <c r="D1583" s="69" t="s">
        <v>570</v>
      </c>
      <c r="E1583">
        <v>2023</v>
      </c>
    </row>
    <row r="1584" spans="1:5">
      <c r="A1584" t="s">
        <v>129</v>
      </c>
      <c r="B1584" t="s">
        <v>648</v>
      </c>
      <c r="C1584" t="s">
        <v>569</v>
      </c>
      <c r="D1584" s="69">
        <v>1.2571428571000001</v>
      </c>
      <c r="E1584">
        <v>2023</v>
      </c>
    </row>
    <row r="1585" spans="1:5">
      <c r="A1585" t="s">
        <v>130</v>
      </c>
      <c r="B1585" t="s">
        <v>649</v>
      </c>
      <c r="C1585" t="s">
        <v>569</v>
      </c>
      <c r="D1585" s="69" t="s">
        <v>570</v>
      </c>
      <c r="E1585">
        <v>2023</v>
      </c>
    </row>
    <row r="1586" spans="1:5">
      <c r="A1586" t="s">
        <v>131</v>
      </c>
      <c r="B1586" t="s">
        <v>650</v>
      </c>
      <c r="C1586" t="s">
        <v>569</v>
      </c>
      <c r="D1586" s="69">
        <v>3.3909514135999999</v>
      </c>
      <c r="E1586">
        <v>2023</v>
      </c>
    </row>
    <row r="1587" spans="1:5">
      <c r="A1587" t="s">
        <v>132</v>
      </c>
      <c r="B1587" t="s">
        <v>651</v>
      </c>
      <c r="C1587" t="s">
        <v>584</v>
      </c>
      <c r="D1587" s="69">
        <v>10.398162327</v>
      </c>
      <c r="E1587">
        <v>2023</v>
      </c>
    </row>
    <row r="1588" spans="1:5">
      <c r="A1588" t="s">
        <v>133</v>
      </c>
      <c r="B1588" t="s">
        <v>652</v>
      </c>
      <c r="C1588" t="s">
        <v>13</v>
      </c>
      <c r="D1588" s="69" t="s">
        <v>570</v>
      </c>
      <c r="E1588">
        <v>2023</v>
      </c>
    </row>
    <row r="1589" spans="1:5">
      <c r="A1589" t="s">
        <v>27</v>
      </c>
      <c r="B1589" t="s">
        <v>653</v>
      </c>
      <c r="C1589" t="s">
        <v>18</v>
      </c>
      <c r="D1589" s="69" t="s">
        <v>570</v>
      </c>
      <c r="E1589">
        <v>2023</v>
      </c>
    </row>
    <row r="1590" spans="1:5">
      <c r="A1590" t="s">
        <v>134</v>
      </c>
      <c r="B1590" t="s">
        <v>653</v>
      </c>
      <c r="C1590" t="s">
        <v>569</v>
      </c>
      <c r="D1590" s="69" t="s">
        <v>570</v>
      </c>
      <c r="E1590">
        <v>2023</v>
      </c>
    </row>
    <row r="1591" spans="1:5">
      <c r="A1591" t="s">
        <v>135</v>
      </c>
      <c r="B1591" t="s">
        <v>654</v>
      </c>
      <c r="C1591" t="s">
        <v>569</v>
      </c>
      <c r="D1591" s="69" t="s">
        <v>570</v>
      </c>
      <c r="E1591">
        <v>2023</v>
      </c>
    </row>
    <row r="1592" spans="1:5">
      <c r="A1592" t="s">
        <v>136</v>
      </c>
      <c r="B1592" t="s">
        <v>655</v>
      </c>
      <c r="C1592" t="s">
        <v>569</v>
      </c>
      <c r="D1592" s="69">
        <v>10.695578024</v>
      </c>
      <c r="E1592">
        <v>2023</v>
      </c>
    </row>
    <row r="1593" spans="1:5">
      <c r="A1593" t="s">
        <v>137</v>
      </c>
      <c r="B1593" t="s">
        <v>656</v>
      </c>
      <c r="C1593" t="s">
        <v>569</v>
      </c>
      <c r="D1593" s="69">
        <v>9.7390700159999994</v>
      </c>
      <c r="E1593">
        <v>2023</v>
      </c>
    </row>
    <row r="1594" spans="1:5">
      <c r="A1594" t="s">
        <v>138</v>
      </c>
      <c r="B1594" t="s">
        <v>656</v>
      </c>
      <c r="C1594" t="s">
        <v>569</v>
      </c>
      <c r="D1594" s="69" t="s">
        <v>570</v>
      </c>
      <c r="E1594">
        <v>2023</v>
      </c>
    </row>
    <row r="1595" spans="1:5">
      <c r="A1595" t="s">
        <v>139</v>
      </c>
      <c r="B1595" t="s">
        <v>657</v>
      </c>
      <c r="C1595" t="s">
        <v>569</v>
      </c>
      <c r="D1595" s="69">
        <v>11.328184157999999</v>
      </c>
      <c r="E1595">
        <v>2023</v>
      </c>
    </row>
    <row r="1596" spans="1:5">
      <c r="A1596" t="s">
        <v>140</v>
      </c>
      <c r="B1596" t="s">
        <v>658</v>
      </c>
      <c r="C1596" t="s">
        <v>569</v>
      </c>
      <c r="D1596" s="69">
        <v>0</v>
      </c>
      <c r="E1596">
        <v>2023</v>
      </c>
    </row>
    <row r="1597" spans="1:5">
      <c r="A1597" t="s">
        <v>141</v>
      </c>
      <c r="B1597" t="s">
        <v>659</v>
      </c>
      <c r="C1597" t="s">
        <v>14</v>
      </c>
      <c r="D1597" s="69">
        <v>13.267670915</v>
      </c>
      <c r="E1597">
        <v>2023</v>
      </c>
    </row>
    <row r="1598" spans="1:5">
      <c r="A1598" t="s">
        <v>142</v>
      </c>
      <c r="B1598" t="s">
        <v>660</v>
      </c>
      <c r="C1598" t="s">
        <v>584</v>
      </c>
      <c r="D1598" s="69">
        <v>11.926364233999999</v>
      </c>
      <c r="E1598">
        <v>2023</v>
      </c>
    </row>
    <row r="1599" spans="1:5">
      <c r="A1599" t="s">
        <v>143</v>
      </c>
      <c r="B1599" t="s">
        <v>661</v>
      </c>
      <c r="C1599" t="s">
        <v>569</v>
      </c>
      <c r="D1599" s="69">
        <v>11.834770561999999</v>
      </c>
      <c r="E1599">
        <v>2023</v>
      </c>
    </row>
    <row r="1600" spans="1:5">
      <c r="A1600" t="s">
        <v>144</v>
      </c>
      <c r="B1600" t="s">
        <v>662</v>
      </c>
      <c r="C1600" t="s">
        <v>569</v>
      </c>
      <c r="D1600" s="69">
        <v>12.706208286000001</v>
      </c>
      <c r="E1600">
        <v>2023</v>
      </c>
    </row>
    <row r="1601" spans="1:5">
      <c r="A1601" t="s">
        <v>145</v>
      </c>
      <c r="B1601" t="s">
        <v>660</v>
      </c>
      <c r="C1601" t="s">
        <v>569</v>
      </c>
      <c r="D1601" s="69">
        <v>13.109358038</v>
      </c>
      <c r="E1601">
        <v>2023</v>
      </c>
    </row>
    <row r="1602" spans="1:5">
      <c r="A1602" t="s">
        <v>146</v>
      </c>
      <c r="B1602" t="s">
        <v>663</v>
      </c>
      <c r="C1602" t="s">
        <v>569</v>
      </c>
      <c r="D1602" s="69">
        <v>10.857142856999999</v>
      </c>
      <c r="E1602">
        <v>2023</v>
      </c>
    </row>
    <row r="1603" spans="1:5">
      <c r="A1603" t="s">
        <v>147</v>
      </c>
      <c r="B1603" t="s">
        <v>664</v>
      </c>
      <c r="C1603" t="s">
        <v>13</v>
      </c>
      <c r="D1603" s="69">
        <v>5.6262476603999998</v>
      </c>
      <c r="E1603">
        <v>2023</v>
      </c>
    </row>
    <row r="1604" spans="1:5">
      <c r="A1604" t="s">
        <v>148</v>
      </c>
      <c r="B1604" t="s">
        <v>665</v>
      </c>
      <c r="C1604" t="s">
        <v>569</v>
      </c>
      <c r="D1604" s="69">
        <v>13.936028791</v>
      </c>
      <c r="E1604">
        <v>2023</v>
      </c>
    </row>
    <row r="1605" spans="1:5">
      <c r="A1605" t="s">
        <v>149</v>
      </c>
      <c r="B1605" t="s">
        <v>666</v>
      </c>
      <c r="C1605" t="s">
        <v>569</v>
      </c>
      <c r="D1605" s="69" t="s">
        <v>570</v>
      </c>
      <c r="E1605">
        <v>2023</v>
      </c>
    </row>
    <row r="1606" spans="1:5">
      <c r="A1606" t="s">
        <v>150</v>
      </c>
      <c r="B1606" t="s">
        <v>667</v>
      </c>
      <c r="C1606" t="s">
        <v>584</v>
      </c>
      <c r="D1606" s="69" t="s">
        <v>570</v>
      </c>
      <c r="E1606">
        <v>2023</v>
      </c>
    </row>
    <row r="1607" spans="1:5">
      <c r="A1607" t="s">
        <v>151</v>
      </c>
      <c r="B1607" t="s">
        <v>667</v>
      </c>
      <c r="C1607" t="s">
        <v>569</v>
      </c>
      <c r="D1607" s="69" t="s">
        <v>570</v>
      </c>
      <c r="E1607">
        <v>2023</v>
      </c>
    </row>
    <row r="1608" spans="1:5">
      <c r="A1608" t="s">
        <v>152</v>
      </c>
      <c r="B1608" t="s">
        <v>668</v>
      </c>
      <c r="C1608" t="s">
        <v>569</v>
      </c>
      <c r="D1608" s="69">
        <v>6.3254019607999998</v>
      </c>
      <c r="E1608">
        <v>2023</v>
      </c>
    </row>
    <row r="1609" spans="1:5">
      <c r="A1609" t="s">
        <v>153</v>
      </c>
      <c r="B1609" t="s">
        <v>669</v>
      </c>
      <c r="C1609" t="s">
        <v>569</v>
      </c>
      <c r="D1609" s="69">
        <v>9.5128939827999996</v>
      </c>
      <c r="E1609">
        <v>2023</v>
      </c>
    </row>
    <row r="1610" spans="1:5">
      <c r="A1610" t="s">
        <v>154</v>
      </c>
      <c r="B1610" t="s">
        <v>670</v>
      </c>
      <c r="C1610" t="s">
        <v>569</v>
      </c>
      <c r="D1610" s="69" t="s">
        <v>570</v>
      </c>
      <c r="E1610">
        <v>2023</v>
      </c>
    </row>
    <row r="1611" spans="1:5">
      <c r="A1611" t="s">
        <v>155</v>
      </c>
      <c r="B1611" t="s">
        <v>671</v>
      </c>
      <c r="C1611" t="s">
        <v>569</v>
      </c>
      <c r="D1611" s="69">
        <v>9.2818563713</v>
      </c>
      <c r="E1611">
        <v>2023</v>
      </c>
    </row>
    <row r="1612" spans="1:5">
      <c r="A1612" t="s">
        <v>156</v>
      </c>
      <c r="B1612" t="s">
        <v>672</v>
      </c>
      <c r="C1612" t="s">
        <v>569</v>
      </c>
      <c r="D1612" s="69">
        <v>7.1229770126999998</v>
      </c>
      <c r="E1612">
        <v>2023</v>
      </c>
    </row>
    <row r="1613" spans="1:5">
      <c r="A1613" t="s">
        <v>157</v>
      </c>
      <c r="B1613" t="s">
        <v>673</v>
      </c>
      <c r="C1613" t="s">
        <v>569</v>
      </c>
      <c r="D1613" s="69">
        <v>12.342465753000001</v>
      </c>
      <c r="E1613">
        <v>2023</v>
      </c>
    </row>
    <row r="1614" spans="1:5">
      <c r="A1614" t="s">
        <v>158</v>
      </c>
      <c r="B1614" t="s">
        <v>674</v>
      </c>
      <c r="C1614" t="s">
        <v>569</v>
      </c>
      <c r="D1614" s="69" t="s">
        <v>570</v>
      </c>
      <c r="E1614">
        <v>2023</v>
      </c>
    </row>
    <row r="1615" spans="1:5">
      <c r="A1615" t="s">
        <v>159</v>
      </c>
      <c r="B1615" t="s">
        <v>675</v>
      </c>
      <c r="C1615" t="s">
        <v>569</v>
      </c>
      <c r="D1615" s="69" t="s">
        <v>570</v>
      </c>
      <c r="E1615">
        <v>2023</v>
      </c>
    </row>
    <row r="1616" spans="1:5">
      <c r="A1616" t="s">
        <v>160</v>
      </c>
      <c r="B1616" t="s">
        <v>676</v>
      </c>
      <c r="C1616" t="s">
        <v>569</v>
      </c>
      <c r="D1616" s="69">
        <v>9.5837798257000006</v>
      </c>
      <c r="E1616">
        <v>2023</v>
      </c>
    </row>
    <row r="1617" spans="1:5">
      <c r="A1617" t="s">
        <v>32</v>
      </c>
      <c r="B1617" t="s">
        <v>677</v>
      </c>
      <c r="C1617" t="s">
        <v>18</v>
      </c>
      <c r="D1617" s="69">
        <v>6.0536866508999996</v>
      </c>
      <c r="E1617">
        <v>2023</v>
      </c>
    </row>
    <row r="1618" spans="1:5">
      <c r="A1618" t="s">
        <v>38</v>
      </c>
      <c r="B1618" t="s">
        <v>678</v>
      </c>
      <c r="C1618" t="s">
        <v>18</v>
      </c>
      <c r="D1618" s="69" t="s">
        <v>570</v>
      </c>
      <c r="E1618">
        <v>2023</v>
      </c>
    </row>
    <row r="1619" spans="1:5">
      <c r="A1619" t="s">
        <v>161</v>
      </c>
      <c r="B1619" t="s">
        <v>679</v>
      </c>
      <c r="C1619" t="s">
        <v>569</v>
      </c>
      <c r="D1619" s="69">
        <v>0</v>
      </c>
      <c r="E1619">
        <v>2023</v>
      </c>
    </row>
    <row r="1620" spans="1:5">
      <c r="A1620" t="s">
        <v>162</v>
      </c>
      <c r="B1620" t="s">
        <v>680</v>
      </c>
      <c r="C1620" t="s">
        <v>569</v>
      </c>
      <c r="D1620" s="69" t="s">
        <v>570</v>
      </c>
      <c r="E1620">
        <v>2023</v>
      </c>
    </row>
    <row r="1621" spans="1:5">
      <c r="A1621" t="s">
        <v>163</v>
      </c>
      <c r="B1621" t="s">
        <v>681</v>
      </c>
      <c r="C1621" t="s">
        <v>569</v>
      </c>
      <c r="D1621" s="69" t="s">
        <v>570</v>
      </c>
      <c r="E1621">
        <v>2023</v>
      </c>
    </row>
    <row r="1622" spans="1:5">
      <c r="A1622" t="s">
        <v>164</v>
      </c>
      <c r="B1622" t="s">
        <v>682</v>
      </c>
      <c r="C1622" t="s">
        <v>618</v>
      </c>
      <c r="D1622" s="69">
        <v>13.821989528</v>
      </c>
      <c r="E1622">
        <v>2023</v>
      </c>
    </row>
    <row r="1623" spans="1:5">
      <c r="A1623" t="s">
        <v>165</v>
      </c>
      <c r="B1623" t="s">
        <v>683</v>
      </c>
      <c r="C1623" t="s">
        <v>569</v>
      </c>
      <c r="D1623" s="69" t="s">
        <v>570</v>
      </c>
      <c r="E1623">
        <v>2023</v>
      </c>
    </row>
    <row r="1624" spans="1:5">
      <c r="A1624" t="s">
        <v>166</v>
      </c>
      <c r="B1624" t="s">
        <v>684</v>
      </c>
      <c r="C1624" t="s">
        <v>569</v>
      </c>
      <c r="D1624" s="69" t="s">
        <v>570</v>
      </c>
      <c r="E1624">
        <v>2023</v>
      </c>
    </row>
    <row r="1625" spans="1:5">
      <c r="A1625" t="s">
        <v>167</v>
      </c>
      <c r="B1625" t="s">
        <v>685</v>
      </c>
      <c r="C1625" t="s">
        <v>569</v>
      </c>
      <c r="D1625" s="69">
        <v>6.8753056452000001</v>
      </c>
      <c r="E1625">
        <v>2023</v>
      </c>
    </row>
    <row r="1626" spans="1:5">
      <c r="A1626" t="s">
        <v>168</v>
      </c>
      <c r="B1626" t="s">
        <v>686</v>
      </c>
      <c r="C1626" t="s">
        <v>569</v>
      </c>
      <c r="D1626" s="69">
        <v>9.8609466157999996</v>
      </c>
      <c r="E1626">
        <v>2023</v>
      </c>
    </row>
    <row r="1627" spans="1:5">
      <c r="A1627" t="s">
        <v>169</v>
      </c>
      <c r="B1627" t="s">
        <v>687</v>
      </c>
      <c r="C1627" t="s">
        <v>569</v>
      </c>
      <c r="D1627" s="69">
        <v>9.5484342789000003</v>
      </c>
      <c r="E1627">
        <v>2023</v>
      </c>
    </row>
    <row r="1628" spans="1:5">
      <c r="A1628" t="s">
        <v>170</v>
      </c>
      <c r="B1628" t="s">
        <v>688</v>
      </c>
      <c r="C1628" t="s">
        <v>569</v>
      </c>
      <c r="D1628" s="69">
        <v>12.355736026000001</v>
      </c>
      <c r="E1628">
        <v>2023</v>
      </c>
    </row>
    <row r="1629" spans="1:5">
      <c r="A1629" t="s">
        <v>171</v>
      </c>
      <c r="B1629" t="s">
        <v>689</v>
      </c>
      <c r="C1629" t="s">
        <v>569</v>
      </c>
      <c r="D1629" s="69">
        <v>0</v>
      </c>
      <c r="E1629">
        <v>2023</v>
      </c>
    </row>
    <row r="1630" spans="1:5">
      <c r="A1630" t="s">
        <v>172</v>
      </c>
      <c r="B1630" t="s">
        <v>690</v>
      </c>
      <c r="C1630" t="s">
        <v>569</v>
      </c>
      <c r="D1630" s="69">
        <v>10.770540655</v>
      </c>
      <c r="E1630">
        <v>2023</v>
      </c>
    </row>
    <row r="1631" spans="1:5">
      <c r="A1631" t="s">
        <v>173</v>
      </c>
      <c r="B1631" t="s">
        <v>691</v>
      </c>
      <c r="C1631" t="s">
        <v>584</v>
      </c>
      <c r="D1631" s="69">
        <v>8.5030159154000007</v>
      </c>
      <c r="E1631">
        <v>2023</v>
      </c>
    </row>
    <row r="1632" spans="1:5">
      <c r="A1632" t="s">
        <v>174</v>
      </c>
      <c r="B1632" t="s">
        <v>692</v>
      </c>
      <c r="C1632" t="s">
        <v>569</v>
      </c>
      <c r="D1632" s="69">
        <v>10.766459875000001</v>
      </c>
      <c r="E1632">
        <v>2023</v>
      </c>
    </row>
    <row r="1633" spans="1:5">
      <c r="A1633" t="s">
        <v>175</v>
      </c>
      <c r="B1633" t="s">
        <v>693</v>
      </c>
      <c r="C1633" t="s">
        <v>569</v>
      </c>
      <c r="D1633" s="69">
        <v>9.1134866644999999</v>
      </c>
      <c r="E1633">
        <v>2023</v>
      </c>
    </row>
    <row r="1634" spans="1:5">
      <c r="A1634" t="s">
        <v>176</v>
      </c>
      <c r="B1634" t="s">
        <v>694</v>
      </c>
      <c r="C1634" t="s">
        <v>569</v>
      </c>
      <c r="D1634" s="69">
        <v>11.456337256999999</v>
      </c>
      <c r="E1634">
        <v>2023</v>
      </c>
    </row>
    <row r="1635" spans="1:5">
      <c r="A1635" t="s">
        <v>177</v>
      </c>
      <c r="B1635" t="s">
        <v>695</v>
      </c>
      <c r="C1635" t="s">
        <v>569</v>
      </c>
      <c r="D1635" s="69" t="s">
        <v>570</v>
      </c>
      <c r="E1635">
        <v>2023</v>
      </c>
    </row>
    <row r="1636" spans="1:5">
      <c r="A1636" t="s">
        <v>178</v>
      </c>
      <c r="B1636" t="s">
        <v>696</v>
      </c>
      <c r="C1636" t="s">
        <v>569</v>
      </c>
      <c r="D1636" s="69" t="s">
        <v>570</v>
      </c>
      <c r="E1636">
        <v>2023</v>
      </c>
    </row>
    <row r="1637" spans="1:5">
      <c r="A1637" t="s">
        <v>41</v>
      </c>
      <c r="B1637" t="s">
        <v>697</v>
      </c>
      <c r="C1637" t="s">
        <v>18</v>
      </c>
      <c r="D1637" s="69" t="s">
        <v>570</v>
      </c>
      <c r="E1637">
        <v>2023</v>
      </c>
    </row>
    <row r="1638" spans="1:5">
      <c r="A1638" t="s">
        <v>179</v>
      </c>
      <c r="B1638" t="s">
        <v>698</v>
      </c>
      <c r="C1638" t="s">
        <v>584</v>
      </c>
      <c r="D1638" s="69">
        <v>0</v>
      </c>
      <c r="E1638">
        <v>2023</v>
      </c>
    </row>
    <row r="1639" spans="1:5">
      <c r="A1639" t="s">
        <v>180</v>
      </c>
      <c r="B1639" t="s">
        <v>699</v>
      </c>
      <c r="C1639" t="s">
        <v>569</v>
      </c>
      <c r="D1639" s="69">
        <v>14.220696937</v>
      </c>
      <c r="E1639">
        <v>2023</v>
      </c>
    </row>
    <row r="1640" spans="1:5">
      <c r="A1640" t="s">
        <v>39</v>
      </c>
      <c r="B1640" t="s">
        <v>699</v>
      </c>
      <c r="C1640" t="s">
        <v>18</v>
      </c>
      <c r="D1640" s="69" t="s">
        <v>570</v>
      </c>
      <c r="E1640">
        <v>2023</v>
      </c>
    </row>
    <row r="1641" spans="1:5">
      <c r="A1641" t="s">
        <v>40</v>
      </c>
      <c r="B1641" t="s">
        <v>700</v>
      </c>
      <c r="C1641" t="s">
        <v>18</v>
      </c>
      <c r="D1641" s="69" t="s">
        <v>570</v>
      </c>
      <c r="E1641">
        <v>2023</v>
      </c>
    </row>
    <row r="1642" spans="1:5">
      <c r="A1642" t="s">
        <v>181</v>
      </c>
      <c r="B1642" t="s">
        <v>701</v>
      </c>
      <c r="C1642" t="s">
        <v>569</v>
      </c>
      <c r="D1642" s="69">
        <v>7.9143924160000001</v>
      </c>
      <c r="E1642">
        <v>2023</v>
      </c>
    </row>
    <row r="1643" spans="1:5">
      <c r="A1643" t="s">
        <v>182</v>
      </c>
      <c r="B1643" t="s">
        <v>702</v>
      </c>
      <c r="C1643" t="s">
        <v>569</v>
      </c>
      <c r="D1643" s="69" t="s">
        <v>570</v>
      </c>
      <c r="E1643">
        <v>2023</v>
      </c>
    </row>
    <row r="1644" spans="1:5">
      <c r="A1644" t="s">
        <v>183</v>
      </c>
      <c r="B1644" t="s">
        <v>703</v>
      </c>
      <c r="C1644" t="s">
        <v>569</v>
      </c>
      <c r="D1644" s="69">
        <v>10.923566878999999</v>
      </c>
      <c r="E1644">
        <v>2023</v>
      </c>
    </row>
    <row r="1645" spans="1:5">
      <c r="A1645" t="s">
        <v>184</v>
      </c>
      <c r="B1645" t="s">
        <v>704</v>
      </c>
      <c r="C1645" t="s">
        <v>569</v>
      </c>
      <c r="D1645" s="69">
        <v>0.78391274710000003</v>
      </c>
      <c r="E1645">
        <v>2023</v>
      </c>
    </row>
    <row r="1646" spans="1:5">
      <c r="A1646" t="s">
        <v>185</v>
      </c>
      <c r="B1646" t="s">
        <v>705</v>
      </c>
      <c r="C1646" t="s">
        <v>584</v>
      </c>
      <c r="D1646" s="69">
        <v>14.476795743</v>
      </c>
      <c r="E1646">
        <v>2023</v>
      </c>
    </row>
    <row r="1647" spans="1:5">
      <c r="A1647" t="s">
        <v>186</v>
      </c>
      <c r="B1647" t="s">
        <v>706</v>
      </c>
      <c r="C1647" t="s">
        <v>569</v>
      </c>
      <c r="D1647" s="69">
        <v>11.511234225000001</v>
      </c>
      <c r="E1647">
        <v>2023</v>
      </c>
    </row>
    <row r="1648" spans="1:5">
      <c r="A1648" t="s">
        <v>187</v>
      </c>
      <c r="B1648" t="s">
        <v>706</v>
      </c>
      <c r="C1648" t="s">
        <v>569</v>
      </c>
      <c r="D1648" s="69" t="s">
        <v>570</v>
      </c>
      <c r="E1648">
        <v>2023</v>
      </c>
    </row>
    <row r="1649" spans="1:5">
      <c r="A1649" t="s">
        <v>188</v>
      </c>
      <c r="B1649" t="s">
        <v>707</v>
      </c>
      <c r="C1649" t="s">
        <v>584</v>
      </c>
      <c r="D1649" s="69">
        <v>6.9390540684999999</v>
      </c>
      <c r="E1649">
        <v>2023</v>
      </c>
    </row>
    <row r="1650" spans="1:5">
      <c r="A1650" t="s">
        <v>189</v>
      </c>
      <c r="B1650" t="s">
        <v>707</v>
      </c>
      <c r="C1650" t="s">
        <v>569</v>
      </c>
      <c r="D1650" s="69" t="s">
        <v>570</v>
      </c>
      <c r="E1650">
        <v>2023</v>
      </c>
    </row>
    <row r="1651" spans="1:5">
      <c r="A1651" t="s">
        <v>190</v>
      </c>
      <c r="B1651" t="s">
        <v>708</v>
      </c>
      <c r="C1651" t="s">
        <v>569</v>
      </c>
      <c r="D1651" s="69">
        <v>11.736334404999999</v>
      </c>
      <c r="E1651">
        <v>2023</v>
      </c>
    </row>
    <row r="1652" spans="1:5">
      <c r="A1652" t="s">
        <v>191</v>
      </c>
      <c r="B1652" t="s">
        <v>709</v>
      </c>
      <c r="C1652" t="s">
        <v>569</v>
      </c>
      <c r="D1652" s="69">
        <v>13.377926421</v>
      </c>
      <c r="E1652">
        <v>2023</v>
      </c>
    </row>
    <row r="1653" spans="1:5">
      <c r="A1653" t="s">
        <v>192</v>
      </c>
      <c r="B1653" t="s">
        <v>710</v>
      </c>
      <c r="C1653" t="s">
        <v>569</v>
      </c>
      <c r="D1653" s="69">
        <v>10.646755478999999</v>
      </c>
      <c r="E1653">
        <v>2023</v>
      </c>
    </row>
    <row r="1654" spans="1:5">
      <c r="A1654" t="s">
        <v>193</v>
      </c>
      <c r="B1654" t="s">
        <v>710</v>
      </c>
      <c r="C1654" t="s">
        <v>569</v>
      </c>
      <c r="D1654" s="69" t="s">
        <v>570</v>
      </c>
      <c r="E1654">
        <v>2023</v>
      </c>
    </row>
    <row r="1655" spans="1:5">
      <c r="A1655" t="s">
        <v>194</v>
      </c>
      <c r="B1655" t="s">
        <v>711</v>
      </c>
      <c r="C1655" t="s">
        <v>569</v>
      </c>
      <c r="D1655" s="69" t="s">
        <v>570</v>
      </c>
      <c r="E1655">
        <v>2023</v>
      </c>
    </row>
    <row r="1656" spans="1:5">
      <c r="A1656" t="s">
        <v>195</v>
      </c>
      <c r="B1656" t="s">
        <v>712</v>
      </c>
      <c r="C1656" t="s">
        <v>569</v>
      </c>
      <c r="D1656" s="69">
        <v>4.1022759202000003</v>
      </c>
      <c r="E1656">
        <v>2023</v>
      </c>
    </row>
    <row r="1657" spans="1:5">
      <c r="A1657" t="s">
        <v>196</v>
      </c>
      <c r="B1657" t="s">
        <v>713</v>
      </c>
      <c r="C1657" t="s">
        <v>569</v>
      </c>
      <c r="D1657" s="69" t="s">
        <v>570</v>
      </c>
      <c r="E1657">
        <v>2023</v>
      </c>
    </row>
    <row r="1658" spans="1:5">
      <c r="A1658" t="s">
        <v>197</v>
      </c>
      <c r="B1658" t="s">
        <v>714</v>
      </c>
      <c r="C1658" t="s">
        <v>569</v>
      </c>
      <c r="D1658" s="69">
        <v>13.343376735</v>
      </c>
      <c r="E1658">
        <v>2023</v>
      </c>
    </row>
    <row r="1659" spans="1:5">
      <c r="A1659" t="s">
        <v>198</v>
      </c>
      <c r="B1659" t="s">
        <v>715</v>
      </c>
      <c r="C1659" t="s">
        <v>584</v>
      </c>
      <c r="D1659" s="69" t="s">
        <v>570</v>
      </c>
      <c r="E1659">
        <v>2023</v>
      </c>
    </row>
    <row r="1660" spans="1:5">
      <c r="A1660" t="s">
        <v>199</v>
      </c>
      <c r="B1660" t="s">
        <v>716</v>
      </c>
      <c r="C1660" t="s">
        <v>13</v>
      </c>
      <c r="D1660" s="69">
        <v>10.060344827</v>
      </c>
      <c r="E1660">
        <v>2023</v>
      </c>
    </row>
    <row r="1661" spans="1:5">
      <c r="A1661" t="s">
        <v>200</v>
      </c>
      <c r="B1661" t="s">
        <v>716</v>
      </c>
      <c r="C1661" t="s">
        <v>569</v>
      </c>
      <c r="D1661" s="69" t="s">
        <v>570</v>
      </c>
      <c r="E1661">
        <v>2023</v>
      </c>
    </row>
    <row r="1662" spans="1:5">
      <c r="A1662" t="s">
        <v>201</v>
      </c>
      <c r="B1662" t="s">
        <v>717</v>
      </c>
      <c r="C1662" t="s">
        <v>13</v>
      </c>
      <c r="D1662" s="69">
        <v>11.065292096</v>
      </c>
      <c r="E1662">
        <v>2023</v>
      </c>
    </row>
    <row r="1663" spans="1:5">
      <c r="A1663" t="s">
        <v>202</v>
      </c>
      <c r="B1663" t="s">
        <v>718</v>
      </c>
      <c r="C1663" t="s">
        <v>13</v>
      </c>
      <c r="D1663" s="69" t="s">
        <v>570</v>
      </c>
      <c r="E1663">
        <v>2023</v>
      </c>
    </row>
    <row r="1664" spans="1:5">
      <c r="A1664" t="s">
        <v>203</v>
      </c>
      <c r="B1664" t="s">
        <v>719</v>
      </c>
      <c r="C1664" t="s">
        <v>13</v>
      </c>
      <c r="D1664" s="69" t="s">
        <v>570</v>
      </c>
      <c r="E1664">
        <v>2023</v>
      </c>
    </row>
    <row r="1665" spans="1:5">
      <c r="A1665" t="s">
        <v>204</v>
      </c>
      <c r="B1665" t="s">
        <v>720</v>
      </c>
      <c r="C1665" t="s">
        <v>10</v>
      </c>
      <c r="D1665" s="69">
        <v>0</v>
      </c>
      <c r="E1665">
        <v>2023</v>
      </c>
    </row>
    <row r="1666" spans="1:5">
      <c r="A1666" t="s">
        <v>205</v>
      </c>
      <c r="B1666" t="s">
        <v>720</v>
      </c>
      <c r="C1666" t="s">
        <v>10</v>
      </c>
      <c r="D1666" s="69" t="s">
        <v>570</v>
      </c>
      <c r="E1666">
        <v>2023</v>
      </c>
    </row>
    <row r="1667" spans="1:5">
      <c r="A1667" t="s">
        <v>26</v>
      </c>
      <c r="B1667" t="s">
        <v>721</v>
      </c>
      <c r="C1667" t="s">
        <v>18</v>
      </c>
      <c r="D1667" s="69">
        <v>12.044212933000001</v>
      </c>
      <c r="E1667">
        <v>2023</v>
      </c>
    </row>
    <row r="1668" spans="1:5">
      <c r="A1668" t="s">
        <v>206</v>
      </c>
      <c r="B1668" t="s">
        <v>722</v>
      </c>
      <c r="C1668" t="s">
        <v>10</v>
      </c>
      <c r="D1668" s="69" t="s">
        <v>570</v>
      </c>
      <c r="E1668">
        <v>2023</v>
      </c>
    </row>
    <row r="1669" spans="1:5">
      <c r="A1669" t="s">
        <v>33</v>
      </c>
      <c r="B1669" t="s">
        <v>723</v>
      </c>
      <c r="C1669" t="s">
        <v>18</v>
      </c>
      <c r="D1669" s="69">
        <v>5.9045700617000003</v>
      </c>
      <c r="E1669">
        <v>2023</v>
      </c>
    </row>
    <row r="1670" spans="1:5">
      <c r="A1670" t="s">
        <v>207</v>
      </c>
      <c r="B1670" t="s">
        <v>724</v>
      </c>
      <c r="C1670" t="s">
        <v>569</v>
      </c>
      <c r="D1670" s="69">
        <v>15.506756756</v>
      </c>
      <c r="E1670">
        <v>2023</v>
      </c>
    </row>
    <row r="1671" spans="1:5">
      <c r="A1671" t="s">
        <v>208</v>
      </c>
      <c r="B1671" t="s">
        <v>725</v>
      </c>
      <c r="C1671" t="s">
        <v>584</v>
      </c>
      <c r="D1671" s="69">
        <v>6.2376318056000004</v>
      </c>
      <c r="E1671">
        <v>2023</v>
      </c>
    </row>
    <row r="1672" spans="1:5">
      <c r="A1672" t="s">
        <v>209</v>
      </c>
      <c r="B1672" t="s">
        <v>726</v>
      </c>
      <c r="C1672" t="s">
        <v>584</v>
      </c>
      <c r="D1672" s="69">
        <v>12.126579289</v>
      </c>
      <c r="E1672">
        <v>2023</v>
      </c>
    </row>
    <row r="1673" spans="1:5">
      <c r="A1673" t="s">
        <v>210</v>
      </c>
      <c r="B1673" t="s">
        <v>727</v>
      </c>
      <c r="C1673" t="s">
        <v>728</v>
      </c>
      <c r="D1673" s="69">
        <v>14.610302587</v>
      </c>
      <c r="E1673">
        <v>2023</v>
      </c>
    </row>
    <row r="1674" spans="1:5">
      <c r="A1674" t="s">
        <v>211</v>
      </c>
      <c r="B1674" t="s">
        <v>729</v>
      </c>
      <c r="C1674" t="s">
        <v>584</v>
      </c>
      <c r="D1674" s="69">
        <v>0</v>
      </c>
      <c r="E1674">
        <v>2023</v>
      </c>
    </row>
    <row r="1675" spans="1:5">
      <c r="A1675" t="s">
        <v>212</v>
      </c>
      <c r="B1675" t="s">
        <v>729</v>
      </c>
      <c r="C1675" t="s">
        <v>584</v>
      </c>
      <c r="D1675" s="69" t="s">
        <v>570</v>
      </c>
      <c r="E1675">
        <v>2023</v>
      </c>
    </row>
    <row r="1676" spans="1:5">
      <c r="A1676" t="s">
        <v>213</v>
      </c>
      <c r="B1676" t="s">
        <v>730</v>
      </c>
      <c r="C1676" t="s">
        <v>569</v>
      </c>
      <c r="D1676" s="69">
        <v>6.4051276934999999</v>
      </c>
      <c r="E1676">
        <v>2023</v>
      </c>
    </row>
    <row r="1677" spans="1:5">
      <c r="A1677" t="s">
        <v>214</v>
      </c>
      <c r="B1677" t="s">
        <v>731</v>
      </c>
      <c r="C1677" t="s">
        <v>13</v>
      </c>
      <c r="D1677" s="69">
        <v>3.7955618034</v>
      </c>
      <c r="E1677">
        <v>2023</v>
      </c>
    </row>
    <row r="1678" spans="1:5">
      <c r="A1678" t="s">
        <v>37</v>
      </c>
      <c r="B1678" t="s">
        <v>732</v>
      </c>
      <c r="C1678" t="s">
        <v>18</v>
      </c>
      <c r="D1678" s="69" t="s">
        <v>570</v>
      </c>
      <c r="E1678">
        <v>2023</v>
      </c>
    </row>
    <row r="1679" spans="1:5">
      <c r="A1679" t="s">
        <v>215</v>
      </c>
      <c r="B1679" t="s">
        <v>733</v>
      </c>
      <c r="C1679" t="s">
        <v>569</v>
      </c>
      <c r="D1679" s="69">
        <v>10.930939626000001</v>
      </c>
      <c r="E1679">
        <v>2023</v>
      </c>
    </row>
    <row r="1680" spans="1:5">
      <c r="A1680" t="s">
        <v>216</v>
      </c>
      <c r="B1680" t="s">
        <v>733</v>
      </c>
      <c r="C1680" t="s">
        <v>569</v>
      </c>
      <c r="D1680" s="69" t="s">
        <v>570</v>
      </c>
      <c r="E1680">
        <v>2023</v>
      </c>
    </row>
    <row r="1681" spans="1:5">
      <c r="A1681" t="s">
        <v>217</v>
      </c>
      <c r="B1681" t="s">
        <v>734</v>
      </c>
      <c r="C1681" t="s">
        <v>13</v>
      </c>
      <c r="D1681" s="69" t="s">
        <v>570</v>
      </c>
      <c r="E1681">
        <v>2023</v>
      </c>
    </row>
    <row r="1682" spans="1:5">
      <c r="A1682" t="s">
        <v>218</v>
      </c>
      <c r="B1682" t="s">
        <v>734</v>
      </c>
      <c r="C1682" t="s">
        <v>13</v>
      </c>
      <c r="D1682" s="69" t="s">
        <v>570</v>
      </c>
      <c r="E1682">
        <v>2023</v>
      </c>
    </row>
    <row r="1683" spans="1:5">
      <c r="A1683" t="s">
        <v>219</v>
      </c>
      <c r="B1683" t="s">
        <v>735</v>
      </c>
      <c r="C1683" t="s">
        <v>10</v>
      </c>
      <c r="D1683" s="69">
        <v>10.331673200999999</v>
      </c>
      <c r="E1683">
        <v>2023</v>
      </c>
    </row>
    <row r="1684" spans="1:5">
      <c r="A1684" t="s">
        <v>220</v>
      </c>
      <c r="B1684" t="s">
        <v>735</v>
      </c>
      <c r="C1684" t="s">
        <v>10</v>
      </c>
      <c r="D1684" s="69" t="s">
        <v>570</v>
      </c>
      <c r="E1684">
        <v>2023</v>
      </c>
    </row>
    <row r="1685" spans="1:5">
      <c r="A1685" t="s">
        <v>221</v>
      </c>
      <c r="B1685" t="s">
        <v>736</v>
      </c>
      <c r="C1685" t="s">
        <v>569</v>
      </c>
      <c r="D1685" s="69">
        <v>13.571074789000001</v>
      </c>
      <c r="E1685">
        <v>2023</v>
      </c>
    </row>
    <row r="1686" spans="1:5">
      <c r="A1686" t="s">
        <v>222</v>
      </c>
      <c r="B1686" t="s">
        <v>737</v>
      </c>
      <c r="C1686" t="s">
        <v>569</v>
      </c>
      <c r="D1686" s="69">
        <v>11.240691302</v>
      </c>
      <c r="E1686">
        <v>2023</v>
      </c>
    </row>
    <row r="1687" spans="1:5">
      <c r="A1687" t="s">
        <v>223</v>
      </c>
      <c r="B1687" t="s">
        <v>738</v>
      </c>
      <c r="C1687" t="s">
        <v>569</v>
      </c>
      <c r="D1687" s="69">
        <v>11.507569564000001</v>
      </c>
      <c r="E1687">
        <v>2023</v>
      </c>
    </row>
    <row r="1688" spans="1:5">
      <c r="A1688" t="s">
        <v>224</v>
      </c>
      <c r="B1688" t="s">
        <v>739</v>
      </c>
      <c r="C1688" t="s">
        <v>13</v>
      </c>
      <c r="D1688" s="69">
        <v>9.0573012939000002</v>
      </c>
      <c r="E1688">
        <v>2023</v>
      </c>
    </row>
    <row r="1689" spans="1:5">
      <c r="A1689" t="s">
        <v>24</v>
      </c>
      <c r="B1689" t="s">
        <v>740</v>
      </c>
      <c r="C1689" t="s">
        <v>18</v>
      </c>
      <c r="D1689" s="69">
        <v>7.2244944765000003</v>
      </c>
      <c r="E1689">
        <v>2023</v>
      </c>
    </row>
    <row r="1690" spans="1:5">
      <c r="A1690" t="s">
        <v>29</v>
      </c>
      <c r="B1690" t="s">
        <v>741</v>
      </c>
      <c r="C1690" t="s">
        <v>18</v>
      </c>
      <c r="D1690" s="69">
        <v>8.4488557132000004</v>
      </c>
      <c r="E1690">
        <v>2023</v>
      </c>
    </row>
    <row r="1691" spans="1:5">
      <c r="A1691" t="s">
        <v>225</v>
      </c>
      <c r="B1691" t="s">
        <v>742</v>
      </c>
      <c r="C1691" t="s">
        <v>577</v>
      </c>
      <c r="D1691" s="69">
        <v>9.8760296198000006</v>
      </c>
      <c r="E1691">
        <v>2023</v>
      </c>
    </row>
    <row r="1692" spans="1:5">
      <c r="A1692" t="s">
        <v>226</v>
      </c>
      <c r="B1692" t="s">
        <v>743</v>
      </c>
      <c r="C1692" t="s">
        <v>577</v>
      </c>
      <c r="D1692" s="69" t="s">
        <v>570</v>
      </c>
      <c r="E1692">
        <v>2023</v>
      </c>
    </row>
    <row r="1693" spans="1:5">
      <c r="A1693" t="s">
        <v>227</v>
      </c>
      <c r="B1693" t="s">
        <v>744</v>
      </c>
      <c r="C1693" t="s">
        <v>13</v>
      </c>
      <c r="D1693" s="69">
        <v>8.6811352254000003</v>
      </c>
      <c r="E1693">
        <v>2023</v>
      </c>
    </row>
    <row r="1694" spans="1:5">
      <c r="A1694" t="s">
        <v>36</v>
      </c>
      <c r="B1694" t="s">
        <v>745</v>
      </c>
      <c r="C1694" t="s">
        <v>18</v>
      </c>
      <c r="D1694" s="69">
        <v>7.2319201995000002</v>
      </c>
      <c r="E1694">
        <v>2023</v>
      </c>
    </row>
    <row r="1695" spans="1:5">
      <c r="A1695" t="s">
        <v>228</v>
      </c>
      <c r="B1695" t="s">
        <v>746</v>
      </c>
      <c r="C1695" t="s">
        <v>577</v>
      </c>
      <c r="D1695" s="69">
        <v>14.380527058</v>
      </c>
      <c r="E1695">
        <v>2023</v>
      </c>
    </row>
    <row r="1696" spans="1:5">
      <c r="A1696" t="s">
        <v>229</v>
      </c>
      <c r="B1696" t="s">
        <v>747</v>
      </c>
      <c r="C1696" t="s">
        <v>10</v>
      </c>
      <c r="D1696" s="69">
        <v>8.3935742972000007</v>
      </c>
      <c r="E1696">
        <v>2023</v>
      </c>
    </row>
    <row r="1697" spans="1:5">
      <c r="A1697" t="s">
        <v>230</v>
      </c>
      <c r="B1697" t="s">
        <v>748</v>
      </c>
      <c r="C1697" t="s">
        <v>577</v>
      </c>
      <c r="D1697" s="69">
        <v>0</v>
      </c>
      <c r="E1697">
        <v>2023</v>
      </c>
    </row>
    <row r="1698" spans="1:5">
      <c r="A1698" t="s">
        <v>231</v>
      </c>
      <c r="B1698" t="s">
        <v>749</v>
      </c>
      <c r="C1698" t="s">
        <v>569</v>
      </c>
      <c r="D1698" s="69">
        <v>13.159528243</v>
      </c>
      <c r="E1698">
        <v>2023</v>
      </c>
    </row>
    <row r="1699" spans="1:5">
      <c r="A1699" t="s">
        <v>232</v>
      </c>
      <c r="B1699" t="s">
        <v>750</v>
      </c>
      <c r="C1699" t="s">
        <v>618</v>
      </c>
      <c r="D1699" s="69" t="s">
        <v>570</v>
      </c>
      <c r="E1699">
        <v>2023</v>
      </c>
    </row>
    <row r="1700" spans="1:5">
      <c r="A1700" t="s">
        <v>233</v>
      </c>
      <c r="B1700" t="s">
        <v>751</v>
      </c>
      <c r="C1700" t="s">
        <v>569</v>
      </c>
      <c r="D1700" s="69">
        <v>13.700384122000001</v>
      </c>
      <c r="E1700">
        <v>2023</v>
      </c>
    </row>
    <row r="1701" spans="1:5">
      <c r="A1701" t="s">
        <v>234</v>
      </c>
      <c r="B1701" t="s">
        <v>752</v>
      </c>
      <c r="C1701" t="s">
        <v>13</v>
      </c>
      <c r="D1701" s="69">
        <v>9.8752834466999992</v>
      </c>
      <c r="E1701">
        <v>2023</v>
      </c>
    </row>
    <row r="1702" spans="1:5">
      <c r="A1702" t="s">
        <v>235</v>
      </c>
      <c r="B1702" t="s">
        <v>753</v>
      </c>
      <c r="C1702" t="s">
        <v>10</v>
      </c>
      <c r="D1702" s="69">
        <v>10.845452304</v>
      </c>
      <c r="E1702">
        <v>2023</v>
      </c>
    </row>
    <row r="1703" spans="1:5">
      <c r="A1703" t="s">
        <v>236</v>
      </c>
      <c r="B1703" t="s">
        <v>754</v>
      </c>
      <c r="C1703" t="s">
        <v>577</v>
      </c>
      <c r="D1703" s="69">
        <v>7.2739766368999996</v>
      </c>
      <c r="E1703">
        <v>2023</v>
      </c>
    </row>
    <row r="1704" spans="1:5">
      <c r="A1704" t="s">
        <v>237</v>
      </c>
      <c r="B1704" t="s">
        <v>755</v>
      </c>
      <c r="C1704" t="s">
        <v>8</v>
      </c>
      <c r="D1704" s="69">
        <v>20.783749073999999</v>
      </c>
      <c r="E1704">
        <v>2023</v>
      </c>
    </row>
    <row r="1705" spans="1:5">
      <c r="A1705" t="s">
        <v>238</v>
      </c>
      <c r="B1705" t="s">
        <v>755</v>
      </c>
      <c r="C1705" t="s">
        <v>8</v>
      </c>
      <c r="D1705" s="69" t="s">
        <v>570</v>
      </c>
      <c r="E1705">
        <v>2023</v>
      </c>
    </row>
    <row r="1706" spans="1:5">
      <c r="A1706" t="s">
        <v>239</v>
      </c>
      <c r="B1706" t="s">
        <v>660</v>
      </c>
      <c r="C1706" t="s">
        <v>728</v>
      </c>
      <c r="D1706" s="69">
        <v>4.5181446768000004</v>
      </c>
      <c r="E1706">
        <v>2023</v>
      </c>
    </row>
    <row r="1707" spans="1:5">
      <c r="A1707" t="s">
        <v>240</v>
      </c>
      <c r="B1707" t="s">
        <v>756</v>
      </c>
      <c r="C1707" t="s">
        <v>728</v>
      </c>
      <c r="D1707" s="69">
        <v>10.329585854999999</v>
      </c>
      <c r="E1707">
        <v>2023</v>
      </c>
    </row>
    <row r="1708" spans="1:5">
      <c r="A1708" t="s">
        <v>241</v>
      </c>
      <c r="B1708" t="s">
        <v>757</v>
      </c>
      <c r="C1708" t="s">
        <v>728</v>
      </c>
      <c r="D1708" s="69">
        <v>8.5503935901000006</v>
      </c>
      <c r="E1708">
        <v>2023</v>
      </c>
    </row>
    <row r="1709" spans="1:5">
      <c r="A1709" t="s">
        <v>242</v>
      </c>
      <c r="B1709" t="s">
        <v>758</v>
      </c>
      <c r="C1709" t="s">
        <v>13</v>
      </c>
      <c r="D1709" s="69" t="s">
        <v>570</v>
      </c>
      <c r="E1709">
        <v>2023</v>
      </c>
    </row>
    <row r="1710" spans="1:5">
      <c r="A1710" t="s">
        <v>243</v>
      </c>
      <c r="B1710" t="s">
        <v>758</v>
      </c>
      <c r="C1710" t="s">
        <v>13</v>
      </c>
      <c r="D1710" s="69" t="s">
        <v>570</v>
      </c>
      <c r="E1710">
        <v>2023</v>
      </c>
    </row>
    <row r="1711" spans="1:5">
      <c r="A1711" t="s">
        <v>244</v>
      </c>
      <c r="B1711" t="s">
        <v>759</v>
      </c>
      <c r="C1711" t="s">
        <v>569</v>
      </c>
      <c r="D1711" s="69">
        <v>12.983431543</v>
      </c>
      <c r="E1711">
        <v>2023</v>
      </c>
    </row>
    <row r="1712" spans="1:5">
      <c r="A1712" t="s">
        <v>245</v>
      </c>
      <c r="B1712" t="s">
        <v>760</v>
      </c>
      <c r="C1712" t="s">
        <v>618</v>
      </c>
      <c r="D1712" s="69" t="s">
        <v>570</v>
      </c>
      <c r="E1712">
        <v>2023</v>
      </c>
    </row>
    <row r="1713" spans="1:5">
      <c r="A1713" t="s">
        <v>246</v>
      </c>
      <c r="B1713" t="s">
        <v>761</v>
      </c>
      <c r="C1713" t="s">
        <v>569</v>
      </c>
      <c r="D1713" s="69" t="s">
        <v>570</v>
      </c>
      <c r="E1713">
        <v>2023</v>
      </c>
    </row>
    <row r="1714" spans="1:5">
      <c r="A1714" t="s">
        <v>247</v>
      </c>
      <c r="B1714" t="s">
        <v>762</v>
      </c>
      <c r="C1714" t="s">
        <v>577</v>
      </c>
      <c r="D1714" s="69">
        <v>8.0248967812000007</v>
      </c>
      <c r="E1714">
        <v>2023</v>
      </c>
    </row>
    <row r="1715" spans="1:5">
      <c r="A1715" t="s">
        <v>248</v>
      </c>
      <c r="B1715" t="s">
        <v>763</v>
      </c>
      <c r="C1715" t="s">
        <v>577</v>
      </c>
      <c r="D1715" s="69">
        <v>6.5678721113999998</v>
      </c>
      <c r="E1715">
        <v>2023</v>
      </c>
    </row>
    <row r="1716" spans="1:5">
      <c r="A1716" t="s">
        <v>249</v>
      </c>
      <c r="B1716" t="s">
        <v>764</v>
      </c>
      <c r="C1716" t="s">
        <v>618</v>
      </c>
      <c r="D1716" s="69" t="s">
        <v>570</v>
      </c>
      <c r="E1716">
        <v>2023</v>
      </c>
    </row>
    <row r="1717" spans="1:5">
      <c r="A1717" t="s">
        <v>250</v>
      </c>
      <c r="B1717" t="s">
        <v>765</v>
      </c>
      <c r="C1717" t="s">
        <v>618</v>
      </c>
      <c r="D1717" s="69" t="s">
        <v>570</v>
      </c>
      <c r="E1717">
        <v>2023</v>
      </c>
    </row>
    <row r="1718" spans="1:5">
      <c r="A1718" t="s">
        <v>251</v>
      </c>
      <c r="B1718" t="s">
        <v>765</v>
      </c>
      <c r="C1718" t="s">
        <v>618</v>
      </c>
      <c r="D1718" s="69" t="s">
        <v>570</v>
      </c>
      <c r="E1718">
        <v>2023</v>
      </c>
    </row>
    <row r="1719" spans="1:5">
      <c r="A1719" t="s">
        <v>252</v>
      </c>
      <c r="B1719" t="s">
        <v>766</v>
      </c>
      <c r="C1719" t="s">
        <v>13</v>
      </c>
      <c r="D1719" s="69">
        <v>9.3315442790999992</v>
      </c>
      <c r="E1719">
        <v>2023</v>
      </c>
    </row>
    <row r="1720" spans="1:5">
      <c r="A1720" t="s">
        <v>253</v>
      </c>
      <c r="B1720" t="s">
        <v>767</v>
      </c>
      <c r="C1720" t="s">
        <v>618</v>
      </c>
      <c r="D1720" s="69">
        <v>9.3930238945000006</v>
      </c>
      <c r="E1720">
        <v>2023</v>
      </c>
    </row>
    <row r="1721" spans="1:5">
      <c r="A1721" t="s">
        <v>254</v>
      </c>
      <c r="B1721" t="s">
        <v>768</v>
      </c>
      <c r="C1721" t="s">
        <v>569</v>
      </c>
      <c r="D1721" s="69">
        <v>11.012009199</v>
      </c>
      <c r="E1721">
        <v>2023</v>
      </c>
    </row>
    <row r="1722" spans="1:5">
      <c r="A1722" t="s">
        <v>255</v>
      </c>
      <c r="B1722" t="s">
        <v>769</v>
      </c>
      <c r="C1722" t="s">
        <v>577</v>
      </c>
      <c r="D1722" s="69">
        <v>12.299013294</v>
      </c>
      <c r="E1722">
        <v>2023</v>
      </c>
    </row>
    <row r="1723" spans="1:5">
      <c r="A1723" t="s">
        <v>256</v>
      </c>
      <c r="B1723" t="s">
        <v>770</v>
      </c>
      <c r="C1723" t="s">
        <v>569</v>
      </c>
      <c r="D1723" s="69" t="s">
        <v>570</v>
      </c>
      <c r="E1723">
        <v>2023</v>
      </c>
    </row>
    <row r="1724" spans="1:5">
      <c r="A1724" t="s">
        <v>257</v>
      </c>
      <c r="B1724" t="s">
        <v>771</v>
      </c>
      <c r="C1724" t="s">
        <v>569</v>
      </c>
      <c r="D1724" s="69" t="s">
        <v>570</v>
      </c>
      <c r="E1724">
        <v>2023</v>
      </c>
    </row>
    <row r="1725" spans="1:5">
      <c r="A1725" t="s">
        <v>258</v>
      </c>
      <c r="B1725" t="s">
        <v>772</v>
      </c>
      <c r="C1725" t="s">
        <v>569</v>
      </c>
      <c r="D1725" s="69">
        <v>11.700920438000001</v>
      </c>
      <c r="E1725">
        <v>2023</v>
      </c>
    </row>
    <row r="1726" spans="1:5">
      <c r="A1726" t="s">
        <v>259</v>
      </c>
      <c r="B1726" t="s">
        <v>773</v>
      </c>
      <c r="C1726" t="s">
        <v>569</v>
      </c>
      <c r="D1726" s="69">
        <v>8.9775875093999993</v>
      </c>
      <c r="E1726">
        <v>2023</v>
      </c>
    </row>
    <row r="1727" spans="1:5">
      <c r="A1727" t="s">
        <v>260</v>
      </c>
      <c r="B1727" t="s">
        <v>774</v>
      </c>
      <c r="C1727" t="s">
        <v>569</v>
      </c>
      <c r="D1727" s="69" t="s">
        <v>570</v>
      </c>
      <c r="E1727">
        <v>2023</v>
      </c>
    </row>
    <row r="1728" spans="1:5">
      <c r="A1728" t="s">
        <v>261</v>
      </c>
      <c r="B1728" t="s">
        <v>775</v>
      </c>
      <c r="C1728" t="s">
        <v>584</v>
      </c>
      <c r="D1728" s="69" t="s">
        <v>570</v>
      </c>
      <c r="E1728">
        <v>2023</v>
      </c>
    </row>
    <row r="1729" spans="1:5">
      <c r="A1729" t="s">
        <v>262</v>
      </c>
      <c r="B1729" t="s">
        <v>776</v>
      </c>
      <c r="C1729" t="s">
        <v>577</v>
      </c>
      <c r="D1729" s="69">
        <v>5.84</v>
      </c>
      <c r="E1729">
        <v>2023</v>
      </c>
    </row>
    <row r="1730" spans="1:5">
      <c r="A1730" t="s">
        <v>263</v>
      </c>
      <c r="B1730" t="s">
        <v>777</v>
      </c>
      <c r="C1730" t="s">
        <v>569</v>
      </c>
      <c r="D1730" s="69" t="s">
        <v>570</v>
      </c>
      <c r="E1730">
        <v>2023</v>
      </c>
    </row>
    <row r="1731" spans="1:5">
      <c r="A1731" t="s">
        <v>264</v>
      </c>
      <c r="B1731" t="s">
        <v>778</v>
      </c>
      <c r="C1731" t="s">
        <v>569</v>
      </c>
      <c r="D1731" s="69" t="s">
        <v>570</v>
      </c>
      <c r="E1731">
        <v>2023</v>
      </c>
    </row>
    <row r="1732" spans="1:5">
      <c r="A1732" t="s">
        <v>265</v>
      </c>
      <c r="B1732" t="s">
        <v>779</v>
      </c>
      <c r="C1732" t="s">
        <v>569</v>
      </c>
      <c r="D1732" s="69" t="s">
        <v>570</v>
      </c>
      <c r="E1732">
        <v>2023</v>
      </c>
    </row>
    <row r="1733" spans="1:5">
      <c r="A1733" t="s">
        <v>266</v>
      </c>
      <c r="B1733" t="s">
        <v>780</v>
      </c>
      <c r="C1733" t="s">
        <v>618</v>
      </c>
      <c r="D1733" s="69">
        <v>11.529592621000001</v>
      </c>
      <c r="E1733">
        <v>2023</v>
      </c>
    </row>
    <row r="1734" spans="1:5">
      <c r="A1734" t="s">
        <v>267</v>
      </c>
      <c r="B1734" t="s">
        <v>781</v>
      </c>
      <c r="C1734" t="s">
        <v>569</v>
      </c>
      <c r="D1734" s="69">
        <v>14.645593869000001</v>
      </c>
      <c r="E1734">
        <v>2023</v>
      </c>
    </row>
    <row r="1735" spans="1:5">
      <c r="A1735" t="s">
        <v>268</v>
      </c>
      <c r="B1735" t="s">
        <v>782</v>
      </c>
      <c r="C1735" t="s">
        <v>577</v>
      </c>
      <c r="D1735" s="69" t="s">
        <v>570</v>
      </c>
      <c r="E1735">
        <v>2023</v>
      </c>
    </row>
    <row r="1736" spans="1:5">
      <c r="A1736" t="s">
        <v>269</v>
      </c>
      <c r="B1736" t="s">
        <v>783</v>
      </c>
      <c r="C1736" t="s">
        <v>569</v>
      </c>
      <c r="D1736" s="69">
        <v>13.608617594</v>
      </c>
      <c r="E1736">
        <v>2023</v>
      </c>
    </row>
    <row r="1737" spans="1:5">
      <c r="A1737" t="s">
        <v>270</v>
      </c>
      <c r="B1737" t="s">
        <v>784</v>
      </c>
      <c r="C1737" t="s">
        <v>569</v>
      </c>
      <c r="D1737" s="69" t="s">
        <v>570</v>
      </c>
      <c r="E1737">
        <v>2023</v>
      </c>
    </row>
    <row r="1738" spans="1:5">
      <c r="A1738" t="s">
        <v>271</v>
      </c>
      <c r="B1738" t="s">
        <v>785</v>
      </c>
      <c r="C1738" t="s">
        <v>577</v>
      </c>
      <c r="D1738" s="69">
        <v>7.6954902772000002</v>
      </c>
      <c r="E1738">
        <v>2023</v>
      </c>
    </row>
    <row r="1739" spans="1:5">
      <c r="A1739" t="s">
        <v>272</v>
      </c>
      <c r="B1739" t="s">
        <v>786</v>
      </c>
      <c r="C1739" t="s">
        <v>618</v>
      </c>
      <c r="D1739" s="69" t="s">
        <v>570</v>
      </c>
      <c r="E1739">
        <v>2023</v>
      </c>
    </row>
    <row r="1740" spans="1:5">
      <c r="A1740" t="s">
        <v>273</v>
      </c>
      <c r="B1740" t="s">
        <v>787</v>
      </c>
      <c r="C1740" t="s">
        <v>569</v>
      </c>
      <c r="D1740" s="69">
        <v>13.065269391999999</v>
      </c>
      <c r="E1740">
        <v>2023</v>
      </c>
    </row>
    <row r="1741" spans="1:5">
      <c r="A1741" t="s">
        <v>274</v>
      </c>
      <c r="B1741" t="s">
        <v>788</v>
      </c>
      <c r="C1741" t="s">
        <v>618</v>
      </c>
      <c r="D1741" s="69">
        <v>0.4363982991</v>
      </c>
      <c r="E1741">
        <v>2023</v>
      </c>
    </row>
    <row r="1742" spans="1:5">
      <c r="A1742" t="s">
        <v>275</v>
      </c>
      <c r="B1742" t="s">
        <v>789</v>
      </c>
      <c r="C1742" t="s">
        <v>569</v>
      </c>
      <c r="D1742" s="69" t="s">
        <v>570</v>
      </c>
      <c r="E1742">
        <v>2023</v>
      </c>
    </row>
    <row r="1743" spans="1:5">
      <c r="A1743" t="s">
        <v>276</v>
      </c>
      <c r="B1743" t="s">
        <v>790</v>
      </c>
      <c r="C1743" t="s">
        <v>569</v>
      </c>
      <c r="D1743" s="69">
        <v>11.943371943000001</v>
      </c>
      <c r="E1743">
        <v>2023</v>
      </c>
    </row>
    <row r="1744" spans="1:5">
      <c r="A1744" t="s">
        <v>277</v>
      </c>
      <c r="B1744" t="s">
        <v>791</v>
      </c>
      <c r="C1744" t="s">
        <v>569</v>
      </c>
      <c r="D1744" s="69">
        <v>11.173533083000001</v>
      </c>
      <c r="E1744">
        <v>2023</v>
      </c>
    </row>
    <row r="1745" spans="1:5">
      <c r="A1745" t="s">
        <v>278</v>
      </c>
      <c r="B1745" t="s">
        <v>792</v>
      </c>
      <c r="C1745" t="s">
        <v>569</v>
      </c>
      <c r="D1745" s="69">
        <v>16.388308977000001</v>
      </c>
      <c r="E1745">
        <v>2023</v>
      </c>
    </row>
    <row r="1746" spans="1:5">
      <c r="A1746" t="s">
        <v>279</v>
      </c>
      <c r="B1746" t="s">
        <v>793</v>
      </c>
      <c r="C1746" t="s">
        <v>569</v>
      </c>
      <c r="D1746" s="69">
        <v>13.929633808</v>
      </c>
      <c r="E1746">
        <v>2023</v>
      </c>
    </row>
    <row r="1747" spans="1:5">
      <c r="A1747" t="s">
        <v>280</v>
      </c>
      <c r="B1747" t="s">
        <v>793</v>
      </c>
      <c r="C1747" t="s">
        <v>569</v>
      </c>
      <c r="D1747" s="69" t="s">
        <v>570</v>
      </c>
      <c r="E1747">
        <v>2023</v>
      </c>
    </row>
    <row r="1748" spans="1:5">
      <c r="A1748" t="s">
        <v>281</v>
      </c>
      <c r="B1748" t="s">
        <v>794</v>
      </c>
      <c r="C1748" t="s">
        <v>577</v>
      </c>
      <c r="D1748" s="69" t="s">
        <v>570</v>
      </c>
      <c r="E1748">
        <v>2023</v>
      </c>
    </row>
    <row r="1749" spans="1:5">
      <c r="A1749" t="s">
        <v>282</v>
      </c>
      <c r="B1749" t="s">
        <v>795</v>
      </c>
      <c r="C1749" t="s">
        <v>584</v>
      </c>
      <c r="D1749" s="69">
        <v>13.266570307</v>
      </c>
      <c r="E1749">
        <v>2023</v>
      </c>
    </row>
    <row r="1750" spans="1:5">
      <c r="A1750" t="s">
        <v>283</v>
      </c>
      <c r="B1750" t="s">
        <v>796</v>
      </c>
      <c r="C1750" t="s">
        <v>569</v>
      </c>
      <c r="D1750" s="69">
        <v>10.680145038999999</v>
      </c>
      <c r="E1750">
        <v>2023</v>
      </c>
    </row>
    <row r="1751" spans="1:5">
      <c r="A1751" t="s">
        <v>284</v>
      </c>
      <c r="B1751" t="s">
        <v>797</v>
      </c>
      <c r="C1751" t="s">
        <v>618</v>
      </c>
      <c r="D1751" s="69">
        <v>8.3468370510999996</v>
      </c>
      <c r="E1751">
        <v>2023</v>
      </c>
    </row>
    <row r="1752" spans="1:5">
      <c r="A1752" t="s">
        <v>285</v>
      </c>
      <c r="B1752" t="s">
        <v>798</v>
      </c>
      <c r="C1752" t="s">
        <v>584</v>
      </c>
      <c r="D1752" s="69">
        <v>8.7068965516999999</v>
      </c>
      <c r="E1752">
        <v>2023</v>
      </c>
    </row>
    <row r="1753" spans="1:5">
      <c r="A1753" t="s">
        <v>286</v>
      </c>
      <c r="B1753" t="s">
        <v>799</v>
      </c>
      <c r="C1753" t="s">
        <v>569</v>
      </c>
      <c r="D1753" s="69">
        <v>12.227942897</v>
      </c>
      <c r="E1753">
        <v>2023</v>
      </c>
    </row>
    <row r="1754" spans="1:5">
      <c r="A1754" t="s">
        <v>287</v>
      </c>
      <c r="B1754" t="s">
        <v>800</v>
      </c>
      <c r="C1754" t="s">
        <v>569</v>
      </c>
      <c r="D1754" s="69" t="s">
        <v>570</v>
      </c>
      <c r="E1754">
        <v>2023</v>
      </c>
    </row>
    <row r="1755" spans="1:5">
      <c r="A1755" t="s">
        <v>288</v>
      </c>
      <c r="B1755" t="s">
        <v>801</v>
      </c>
      <c r="C1755" t="s">
        <v>584</v>
      </c>
      <c r="D1755" s="69" t="s">
        <v>570</v>
      </c>
      <c r="E1755">
        <v>2023</v>
      </c>
    </row>
    <row r="1756" spans="1:5">
      <c r="A1756" t="s">
        <v>289</v>
      </c>
      <c r="B1756" t="s">
        <v>802</v>
      </c>
      <c r="C1756" t="s">
        <v>10</v>
      </c>
      <c r="D1756" s="69">
        <v>7.7663092493999999</v>
      </c>
      <c r="E1756">
        <v>2023</v>
      </c>
    </row>
    <row r="1757" spans="1:5">
      <c r="A1757" t="s">
        <v>290</v>
      </c>
      <c r="B1757" t="s">
        <v>803</v>
      </c>
      <c r="C1757" t="s">
        <v>618</v>
      </c>
      <c r="D1757" s="69">
        <v>0</v>
      </c>
      <c r="E1757">
        <v>2023</v>
      </c>
    </row>
    <row r="1758" spans="1:5">
      <c r="A1758" t="s">
        <v>291</v>
      </c>
      <c r="B1758" t="s">
        <v>766</v>
      </c>
      <c r="C1758" t="s">
        <v>13</v>
      </c>
      <c r="D1758" s="69" t="s">
        <v>570</v>
      </c>
      <c r="E1758">
        <v>2023</v>
      </c>
    </row>
    <row r="1759" spans="1:5">
      <c r="A1759" t="s">
        <v>292</v>
      </c>
      <c r="B1759" t="s">
        <v>804</v>
      </c>
      <c r="C1759" t="s">
        <v>577</v>
      </c>
      <c r="D1759" s="69">
        <v>14.988751406</v>
      </c>
      <c r="E1759">
        <v>2023</v>
      </c>
    </row>
    <row r="1760" spans="1:5">
      <c r="A1760" t="s">
        <v>293</v>
      </c>
      <c r="B1760" t="s">
        <v>805</v>
      </c>
      <c r="C1760" t="s">
        <v>577</v>
      </c>
      <c r="D1760" s="69" t="s">
        <v>570</v>
      </c>
      <c r="E1760">
        <v>2023</v>
      </c>
    </row>
    <row r="1761" spans="1:5">
      <c r="A1761" t="s">
        <v>294</v>
      </c>
      <c r="B1761" t="s">
        <v>806</v>
      </c>
      <c r="C1761" t="s">
        <v>577</v>
      </c>
      <c r="D1761" s="69">
        <v>0.70704497821000001</v>
      </c>
      <c r="E1761">
        <v>2023</v>
      </c>
    </row>
    <row r="1762" spans="1:5">
      <c r="A1762" t="s">
        <v>295</v>
      </c>
      <c r="B1762" t="s">
        <v>807</v>
      </c>
      <c r="C1762" t="s">
        <v>618</v>
      </c>
      <c r="D1762" s="69" t="s">
        <v>570</v>
      </c>
      <c r="E1762">
        <v>2023</v>
      </c>
    </row>
    <row r="1763" spans="1:5">
      <c r="A1763" t="s">
        <v>296</v>
      </c>
      <c r="B1763" t="s">
        <v>808</v>
      </c>
      <c r="C1763" t="s">
        <v>577</v>
      </c>
      <c r="D1763" s="69" t="s">
        <v>570</v>
      </c>
      <c r="E1763">
        <v>2023</v>
      </c>
    </row>
    <row r="1764" spans="1:5">
      <c r="A1764" t="s">
        <v>297</v>
      </c>
      <c r="B1764" t="s">
        <v>809</v>
      </c>
      <c r="C1764" t="s">
        <v>618</v>
      </c>
      <c r="D1764" s="69" t="s">
        <v>570</v>
      </c>
      <c r="E1764">
        <v>2023</v>
      </c>
    </row>
    <row r="1765" spans="1:5">
      <c r="A1765" t="s">
        <v>298</v>
      </c>
      <c r="B1765" t="s">
        <v>810</v>
      </c>
      <c r="C1765" t="s">
        <v>618</v>
      </c>
      <c r="D1765" s="69" t="s">
        <v>570</v>
      </c>
      <c r="E1765">
        <v>2023</v>
      </c>
    </row>
    <row r="1766" spans="1:5">
      <c r="A1766" t="s">
        <v>299</v>
      </c>
      <c r="B1766" t="s">
        <v>811</v>
      </c>
      <c r="C1766" t="s">
        <v>584</v>
      </c>
      <c r="D1766" s="69">
        <v>9.2002346500000005</v>
      </c>
      <c r="E1766">
        <v>2023</v>
      </c>
    </row>
    <row r="1767" spans="1:5">
      <c r="A1767" t="s">
        <v>300</v>
      </c>
      <c r="B1767" t="s">
        <v>812</v>
      </c>
      <c r="C1767" t="s">
        <v>10</v>
      </c>
      <c r="D1767" s="69">
        <v>9.375</v>
      </c>
      <c r="E1767">
        <v>2023</v>
      </c>
    </row>
    <row r="1768" spans="1:5">
      <c r="A1768" t="s">
        <v>301</v>
      </c>
      <c r="B1768" t="s">
        <v>812</v>
      </c>
      <c r="C1768" t="s">
        <v>10</v>
      </c>
      <c r="D1768" s="69" t="s">
        <v>570</v>
      </c>
      <c r="E1768">
        <v>2023</v>
      </c>
    </row>
    <row r="1769" spans="1:5">
      <c r="A1769" t="s">
        <v>302</v>
      </c>
      <c r="B1769" t="s">
        <v>813</v>
      </c>
      <c r="C1769" t="s">
        <v>577</v>
      </c>
      <c r="D1769" s="69">
        <v>13.126252505</v>
      </c>
      <c r="E1769">
        <v>2023</v>
      </c>
    </row>
    <row r="1770" spans="1:5">
      <c r="A1770" t="s">
        <v>303</v>
      </c>
      <c r="B1770" t="s">
        <v>814</v>
      </c>
      <c r="C1770" t="s">
        <v>584</v>
      </c>
      <c r="D1770" s="69">
        <v>11.71057205</v>
      </c>
      <c r="E1770">
        <v>2023</v>
      </c>
    </row>
    <row r="1771" spans="1:5">
      <c r="A1771" t="s">
        <v>304</v>
      </c>
      <c r="B1771" t="s">
        <v>815</v>
      </c>
      <c r="C1771" t="s">
        <v>569</v>
      </c>
      <c r="D1771" s="69">
        <v>12.912400455</v>
      </c>
      <c r="E1771">
        <v>2023</v>
      </c>
    </row>
    <row r="1772" spans="1:5">
      <c r="A1772" t="s">
        <v>305</v>
      </c>
      <c r="B1772" t="s">
        <v>816</v>
      </c>
      <c r="C1772" t="s">
        <v>584</v>
      </c>
      <c r="D1772" s="69" t="s">
        <v>570</v>
      </c>
      <c r="E1772">
        <v>2023</v>
      </c>
    </row>
    <row r="1773" spans="1:5">
      <c r="A1773" t="s">
        <v>306</v>
      </c>
      <c r="B1773" t="s">
        <v>817</v>
      </c>
      <c r="C1773" t="s">
        <v>13</v>
      </c>
      <c r="D1773" s="69" t="s">
        <v>570</v>
      </c>
      <c r="E1773">
        <v>2023</v>
      </c>
    </row>
    <row r="1774" spans="1:5">
      <c r="A1774" t="s">
        <v>307</v>
      </c>
      <c r="B1774" t="s">
        <v>818</v>
      </c>
      <c r="C1774" t="s">
        <v>569</v>
      </c>
      <c r="D1774" s="69">
        <v>14.553571428</v>
      </c>
      <c r="E1774">
        <v>2023</v>
      </c>
    </row>
    <row r="1775" spans="1:5">
      <c r="A1775" t="s">
        <v>308</v>
      </c>
      <c r="B1775" t="s">
        <v>819</v>
      </c>
      <c r="C1775" t="s">
        <v>577</v>
      </c>
      <c r="D1775" s="69">
        <v>10.493289174999999</v>
      </c>
      <c r="E1775">
        <v>2023</v>
      </c>
    </row>
    <row r="1776" spans="1:5">
      <c r="A1776" t="s">
        <v>309</v>
      </c>
      <c r="B1776" t="s">
        <v>820</v>
      </c>
      <c r="C1776" t="s">
        <v>577</v>
      </c>
      <c r="D1776" s="69">
        <v>14.170079968</v>
      </c>
      <c r="E1776">
        <v>2023</v>
      </c>
    </row>
    <row r="1777" spans="1:5">
      <c r="A1777" t="s">
        <v>310</v>
      </c>
      <c r="B1777" t="s">
        <v>821</v>
      </c>
      <c r="C1777" t="s">
        <v>577</v>
      </c>
      <c r="D1777" s="69">
        <v>14.205283672</v>
      </c>
      <c r="E1777">
        <v>2023</v>
      </c>
    </row>
    <row r="1778" spans="1:5">
      <c r="A1778" t="s">
        <v>311</v>
      </c>
      <c r="B1778" t="s">
        <v>822</v>
      </c>
      <c r="C1778" t="s">
        <v>577</v>
      </c>
      <c r="D1778" s="69">
        <v>15.471698113</v>
      </c>
      <c r="E1778">
        <v>2023</v>
      </c>
    </row>
    <row r="1779" spans="1:5">
      <c r="A1779" t="s">
        <v>312</v>
      </c>
      <c r="B1779" t="s">
        <v>823</v>
      </c>
      <c r="C1779" t="s">
        <v>577</v>
      </c>
      <c r="D1779" s="69" t="s">
        <v>570</v>
      </c>
      <c r="E1779">
        <v>2023</v>
      </c>
    </row>
    <row r="1780" spans="1:5">
      <c r="A1780" t="s">
        <v>313</v>
      </c>
      <c r="B1780" t="s">
        <v>824</v>
      </c>
      <c r="C1780" t="s">
        <v>825</v>
      </c>
      <c r="D1780" s="69">
        <v>0</v>
      </c>
      <c r="E1780">
        <v>2023</v>
      </c>
    </row>
    <row r="1781" spans="1:5">
      <c r="A1781" t="s">
        <v>314</v>
      </c>
      <c r="B1781" t="s">
        <v>826</v>
      </c>
      <c r="C1781" t="s">
        <v>577</v>
      </c>
      <c r="D1781" s="69">
        <v>0</v>
      </c>
      <c r="E1781">
        <v>2023</v>
      </c>
    </row>
    <row r="1782" spans="1:5">
      <c r="A1782" t="s">
        <v>315</v>
      </c>
      <c r="B1782" t="s">
        <v>826</v>
      </c>
      <c r="C1782" t="s">
        <v>577</v>
      </c>
      <c r="D1782" s="69" t="s">
        <v>570</v>
      </c>
      <c r="E1782">
        <v>2023</v>
      </c>
    </row>
    <row r="1783" spans="1:5">
      <c r="A1783" t="s">
        <v>316</v>
      </c>
      <c r="B1783" t="s">
        <v>827</v>
      </c>
      <c r="C1783" t="s">
        <v>577</v>
      </c>
      <c r="D1783" s="69" t="s">
        <v>570</v>
      </c>
      <c r="E1783">
        <v>2023</v>
      </c>
    </row>
    <row r="1784" spans="1:5">
      <c r="A1784" t="s">
        <v>317</v>
      </c>
      <c r="B1784" t="s">
        <v>828</v>
      </c>
      <c r="C1784" t="s">
        <v>577</v>
      </c>
      <c r="D1784" s="69">
        <v>13.713713713000001</v>
      </c>
      <c r="E1784">
        <v>2023</v>
      </c>
    </row>
    <row r="1785" spans="1:5">
      <c r="A1785" t="s">
        <v>318</v>
      </c>
      <c r="B1785" t="s">
        <v>829</v>
      </c>
      <c r="C1785" t="s">
        <v>569</v>
      </c>
      <c r="D1785" s="69">
        <v>15.866666666</v>
      </c>
      <c r="E1785">
        <v>2023</v>
      </c>
    </row>
    <row r="1786" spans="1:5">
      <c r="A1786" t="s">
        <v>319</v>
      </c>
      <c r="B1786" t="s">
        <v>830</v>
      </c>
      <c r="C1786" t="s">
        <v>569</v>
      </c>
      <c r="D1786" s="69">
        <v>13.128370445</v>
      </c>
      <c r="E1786">
        <v>2023</v>
      </c>
    </row>
    <row r="1787" spans="1:5">
      <c r="A1787" t="s">
        <v>320</v>
      </c>
      <c r="B1787" t="s">
        <v>831</v>
      </c>
      <c r="C1787" t="s">
        <v>569</v>
      </c>
      <c r="D1787" s="69" t="s">
        <v>570</v>
      </c>
      <c r="E1787">
        <v>2023</v>
      </c>
    </row>
    <row r="1788" spans="1:5">
      <c r="A1788" t="s">
        <v>321</v>
      </c>
      <c r="B1788" t="s">
        <v>832</v>
      </c>
      <c r="C1788" t="s">
        <v>13</v>
      </c>
      <c r="D1788" s="69">
        <v>12.546777546</v>
      </c>
      <c r="E1788">
        <v>2023</v>
      </c>
    </row>
    <row r="1789" spans="1:5">
      <c r="A1789" t="s">
        <v>322</v>
      </c>
      <c r="B1789" t="s">
        <v>832</v>
      </c>
      <c r="C1789" t="s">
        <v>13</v>
      </c>
      <c r="D1789" s="69" t="s">
        <v>570</v>
      </c>
      <c r="E1789">
        <v>2023</v>
      </c>
    </row>
    <row r="1790" spans="1:5">
      <c r="A1790" t="s">
        <v>323</v>
      </c>
      <c r="B1790" t="s">
        <v>833</v>
      </c>
      <c r="C1790" t="s">
        <v>18</v>
      </c>
      <c r="D1790" s="69">
        <v>4.5221217306000003</v>
      </c>
      <c r="E1790">
        <v>2023</v>
      </c>
    </row>
    <row r="1791" spans="1:5">
      <c r="A1791" t="s">
        <v>324</v>
      </c>
      <c r="B1791" t="s">
        <v>834</v>
      </c>
      <c r="C1791" t="s">
        <v>728</v>
      </c>
      <c r="D1791" s="69">
        <v>11.191358144000001</v>
      </c>
      <c r="E1791">
        <v>2023</v>
      </c>
    </row>
    <row r="1792" spans="1:5">
      <c r="A1792" t="s">
        <v>325</v>
      </c>
      <c r="B1792" t="s">
        <v>835</v>
      </c>
      <c r="C1792" t="s">
        <v>728</v>
      </c>
      <c r="D1792" s="69">
        <v>10.109803790000001</v>
      </c>
      <c r="E1792">
        <v>2023</v>
      </c>
    </row>
    <row r="1793" spans="1:5">
      <c r="A1793" t="s">
        <v>326</v>
      </c>
      <c r="B1793" t="s">
        <v>836</v>
      </c>
      <c r="C1793" t="s">
        <v>577</v>
      </c>
      <c r="D1793" s="69" t="s">
        <v>570</v>
      </c>
      <c r="E1793">
        <v>2023</v>
      </c>
    </row>
    <row r="1794" spans="1:5">
      <c r="A1794" t="s">
        <v>327</v>
      </c>
      <c r="B1794" t="s">
        <v>837</v>
      </c>
      <c r="C1794" t="s">
        <v>618</v>
      </c>
      <c r="D1794" s="69" t="s">
        <v>570</v>
      </c>
      <c r="E1794">
        <v>2023</v>
      </c>
    </row>
    <row r="1795" spans="1:5">
      <c r="A1795" t="s">
        <v>328</v>
      </c>
      <c r="B1795" t="s">
        <v>838</v>
      </c>
      <c r="C1795" t="s">
        <v>618</v>
      </c>
      <c r="D1795" s="69" t="s">
        <v>570</v>
      </c>
      <c r="E1795">
        <v>2023</v>
      </c>
    </row>
    <row r="1796" spans="1:5">
      <c r="A1796" t="s">
        <v>329</v>
      </c>
      <c r="B1796" t="s">
        <v>839</v>
      </c>
      <c r="C1796" t="s">
        <v>618</v>
      </c>
      <c r="D1796" s="69" t="s">
        <v>570</v>
      </c>
      <c r="E1796">
        <v>2023</v>
      </c>
    </row>
    <row r="1797" spans="1:5">
      <c r="A1797" t="s">
        <v>330</v>
      </c>
      <c r="B1797" t="s">
        <v>840</v>
      </c>
      <c r="C1797" t="s">
        <v>569</v>
      </c>
      <c r="D1797" s="69" t="s">
        <v>570</v>
      </c>
      <c r="E1797">
        <v>2023</v>
      </c>
    </row>
    <row r="1798" spans="1:5">
      <c r="A1798" t="s">
        <v>331</v>
      </c>
      <c r="B1798" t="s">
        <v>841</v>
      </c>
      <c r="C1798" t="s">
        <v>569</v>
      </c>
      <c r="D1798" s="69" t="s">
        <v>570</v>
      </c>
      <c r="E1798">
        <v>2023</v>
      </c>
    </row>
    <row r="1799" spans="1:5">
      <c r="A1799" t="s">
        <v>332</v>
      </c>
      <c r="B1799" t="s">
        <v>842</v>
      </c>
      <c r="C1799" t="s">
        <v>13</v>
      </c>
      <c r="D1799" s="69" t="s">
        <v>570</v>
      </c>
      <c r="E1799">
        <v>2023</v>
      </c>
    </row>
    <row r="1800" spans="1:5">
      <c r="A1800" t="s">
        <v>333</v>
      </c>
      <c r="B1800" t="s">
        <v>843</v>
      </c>
      <c r="C1800" t="s">
        <v>569</v>
      </c>
      <c r="D1800" s="69">
        <v>13.551776234</v>
      </c>
      <c r="E1800">
        <v>2023</v>
      </c>
    </row>
    <row r="1801" spans="1:5">
      <c r="A1801" t="s">
        <v>334</v>
      </c>
      <c r="B1801" t="s">
        <v>844</v>
      </c>
      <c r="C1801" t="s">
        <v>569</v>
      </c>
      <c r="D1801" s="69">
        <v>14.388120839000001</v>
      </c>
      <c r="E1801">
        <v>2023</v>
      </c>
    </row>
    <row r="1802" spans="1:5">
      <c r="A1802" t="s">
        <v>335</v>
      </c>
      <c r="B1802" t="s">
        <v>845</v>
      </c>
      <c r="C1802" t="s">
        <v>13</v>
      </c>
      <c r="D1802" s="69">
        <v>11.224018647999999</v>
      </c>
      <c r="E1802">
        <v>2023</v>
      </c>
    </row>
    <row r="1803" spans="1:5">
      <c r="A1803" t="s">
        <v>336</v>
      </c>
      <c r="B1803" t="s">
        <v>846</v>
      </c>
      <c r="C1803" t="s">
        <v>577</v>
      </c>
      <c r="D1803" s="69">
        <v>0</v>
      </c>
      <c r="E1803">
        <v>2023</v>
      </c>
    </row>
    <row r="1804" spans="1:5">
      <c r="A1804" t="s">
        <v>337</v>
      </c>
      <c r="B1804" t="s">
        <v>847</v>
      </c>
      <c r="C1804" t="s">
        <v>577</v>
      </c>
      <c r="D1804" s="69" t="s">
        <v>570</v>
      </c>
      <c r="E1804">
        <v>2023</v>
      </c>
    </row>
    <row r="1805" spans="1:5">
      <c r="A1805" t="s">
        <v>338</v>
      </c>
      <c r="B1805" t="s">
        <v>848</v>
      </c>
      <c r="C1805" t="s">
        <v>577</v>
      </c>
      <c r="D1805" s="69">
        <v>9.2669228496000002</v>
      </c>
      <c r="E1805">
        <v>2023</v>
      </c>
    </row>
    <row r="1806" spans="1:5">
      <c r="A1806" t="s">
        <v>339</v>
      </c>
      <c r="B1806" t="s">
        <v>849</v>
      </c>
      <c r="C1806" t="s">
        <v>577</v>
      </c>
      <c r="D1806" s="69">
        <v>10.179211469</v>
      </c>
      <c r="E1806">
        <v>2023</v>
      </c>
    </row>
    <row r="1807" spans="1:5">
      <c r="A1807" t="s">
        <v>340</v>
      </c>
      <c r="B1807" t="s">
        <v>850</v>
      </c>
      <c r="C1807" t="s">
        <v>13</v>
      </c>
      <c r="D1807" s="69" t="s">
        <v>570</v>
      </c>
      <c r="E1807">
        <v>2023</v>
      </c>
    </row>
    <row r="1808" spans="1:5">
      <c r="A1808" t="s">
        <v>341</v>
      </c>
      <c r="B1808" t="s">
        <v>851</v>
      </c>
      <c r="C1808" t="s">
        <v>577</v>
      </c>
      <c r="D1808" s="69">
        <v>14.648078348</v>
      </c>
      <c r="E1808">
        <v>2023</v>
      </c>
    </row>
    <row r="1809" spans="1:5">
      <c r="A1809" t="s">
        <v>342</v>
      </c>
      <c r="B1809" t="s">
        <v>852</v>
      </c>
      <c r="C1809" t="s">
        <v>569</v>
      </c>
      <c r="D1809" s="69">
        <v>13.869047619</v>
      </c>
      <c r="E1809">
        <v>2023</v>
      </c>
    </row>
    <row r="1810" spans="1:5">
      <c r="A1810" t="s">
        <v>343</v>
      </c>
      <c r="B1810" t="s">
        <v>853</v>
      </c>
      <c r="C1810" t="s">
        <v>569</v>
      </c>
      <c r="D1810" s="69">
        <v>4.8132052214999996</v>
      </c>
      <c r="E1810">
        <v>2023</v>
      </c>
    </row>
    <row r="1811" spans="1:5">
      <c r="A1811" t="s">
        <v>344</v>
      </c>
      <c r="B1811" t="s">
        <v>854</v>
      </c>
      <c r="C1811" t="s">
        <v>569</v>
      </c>
      <c r="D1811" s="69" t="s">
        <v>570</v>
      </c>
      <c r="E1811">
        <v>2023</v>
      </c>
    </row>
    <row r="1812" spans="1:5">
      <c r="A1812" t="s">
        <v>345</v>
      </c>
      <c r="B1812" t="s">
        <v>854</v>
      </c>
      <c r="C1812" t="s">
        <v>569</v>
      </c>
      <c r="D1812" s="69" t="s">
        <v>570</v>
      </c>
      <c r="E1812">
        <v>2023</v>
      </c>
    </row>
    <row r="1813" spans="1:5">
      <c r="A1813" t="s">
        <v>346</v>
      </c>
      <c r="B1813" t="s">
        <v>855</v>
      </c>
      <c r="C1813" t="s">
        <v>577</v>
      </c>
      <c r="D1813" s="69" t="s">
        <v>570</v>
      </c>
      <c r="E1813">
        <v>2023</v>
      </c>
    </row>
    <row r="1814" spans="1:5">
      <c r="A1814" t="s">
        <v>347</v>
      </c>
      <c r="B1814" t="s">
        <v>855</v>
      </c>
      <c r="C1814" t="s">
        <v>577</v>
      </c>
      <c r="D1814" s="69" t="s">
        <v>570</v>
      </c>
      <c r="E1814">
        <v>2023</v>
      </c>
    </row>
    <row r="1815" spans="1:5">
      <c r="A1815" t="s">
        <v>348</v>
      </c>
      <c r="B1815" t="s">
        <v>856</v>
      </c>
      <c r="C1815" t="s">
        <v>618</v>
      </c>
      <c r="D1815" s="69" t="s">
        <v>570</v>
      </c>
      <c r="E1815">
        <v>2023</v>
      </c>
    </row>
    <row r="1816" spans="1:5">
      <c r="A1816" t="s">
        <v>349</v>
      </c>
      <c r="B1816" t="s">
        <v>857</v>
      </c>
      <c r="C1816" t="s">
        <v>577</v>
      </c>
      <c r="D1816" s="69" t="s">
        <v>570</v>
      </c>
      <c r="E1816">
        <v>2023</v>
      </c>
    </row>
    <row r="1817" spans="1:5">
      <c r="A1817" t="s">
        <v>350</v>
      </c>
      <c r="B1817" t="s">
        <v>858</v>
      </c>
      <c r="C1817" t="s">
        <v>577</v>
      </c>
      <c r="D1817" s="69">
        <v>0</v>
      </c>
      <c r="E1817">
        <v>2023</v>
      </c>
    </row>
    <row r="1818" spans="1:5">
      <c r="A1818" t="s">
        <v>351</v>
      </c>
      <c r="B1818" t="s">
        <v>859</v>
      </c>
      <c r="C1818" t="s">
        <v>577</v>
      </c>
      <c r="D1818" s="69" t="s">
        <v>570</v>
      </c>
      <c r="E1818">
        <v>2023</v>
      </c>
    </row>
    <row r="1819" spans="1:5">
      <c r="A1819" t="s">
        <v>352</v>
      </c>
      <c r="B1819" t="s">
        <v>860</v>
      </c>
      <c r="C1819" t="s">
        <v>569</v>
      </c>
      <c r="D1819" s="69">
        <v>13.621705771</v>
      </c>
      <c r="E1819">
        <v>2023</v>
      </c>
    </row>
    <row r="1820" spans="1:5">
      <c r="A1820" t="s">
        <v>353</v>
      </c>
      <c r="B1820" t="s">
        <v>861</v>
      </c>
      <c r="C1820" t="s">
        <v>13</v>
      </c>
      <c r="D1820" s="69">
        <v>9.6381160211000001</v>
      </c>
      <c r="E1820">
        <v>2023</v>
      </c>
    </row>
    <row r="1821" spans="1:5">
      <c r="A1821" t="s">
        <v>354</v>
      </c>
      <c r="B1821" t="s">
        <v>862</v>
      </c>
      <c r="C1821" t="s">
        <v>10</v>
      </c>
      <c r="D1821" s="69">
        <v>9.5732430294000004</v>
      </c>
      <c r="E1821">
        <v>2023</v>
      </c>
    </row>
    <row r="1822" spans="1:5">
      <c r="A1822" t="s">
        <v>355</v>
      </c>
      <c r="B1822" t="s">
        <v>863</v>
      </c>
      <c r="C1822" t="s">
        <v>577</v>
      </c>
      <c r="D1822" s="69">
        <v>7.7682330317000003</v>
      </c>
      <c r="E1822">
        <v>2023</v>
      </c>
    </row>
    <row r="1823" spans="1:5">
      <c r="A1823" t="s">
        <v>356</v>
      </c>
      <c r="B1823" t="s">
        <v>864</v>
      </c>
      <c r="C1823" t="s">
        <v>18</v>
      </c>
      <c r="D1823" s="69">
        <v>0</v>
      </c>
      <c r="E1823">
        <v>2023</v>
      </c>
    </row>
    <row r="1824" spans="1:5">
      <c r="A1824" t="s">
        <v>357</v>
      </c>
      <c r="B1824" t="s">
        <v>864</v>
      </c>
      <c r="C1824" t="s">
        <v>18</v>
      </c>
      <c r="D1824" s="69" t="s">
        <v>570</v>
      </c>
      <c r="E1824">
        <v>2023</v>
      </c>
    </row>
    <row r="1825" spans="1:5">
      <c r="A1825" t="s">
        <v>358</v>
      </c>
      <c r="B1825" t="s">
        <v>865</v>
      </c>
      <c r="C1825" t="s">
        <v>569</v>
      </c>
      <c r="D1825" s="69" t="s">
        <v>570</v>
      </c>
      <c r="E1825">
        <v>2023</v>
      </c>
    </row>
    <row r="1826" spans="1:5">
      <c r="A1826" t="s">
        <v>359</v>
      </c>
      <c r="B1826" t="s">
        <v>866</v>
      </c>
      <c r="C1826" t="s">
        <v>18</v>
      </c>
      <c r="D1826" s="69">
        <v>8.2850397080999993</v>
      </c>
      <c r="E1826">
        <v>2023</v>
      </c>
    </row>
    <row r="1827" spans="1:5">
      <c r="A1827" t="s">
        <v>360</v>
      </c>
      <c r="B1827" t="s">
        <v>867</v>
      </c>
      <c r="C1827" t="s">
        <v>584</v>
      </c>
      <c r="D1827" s="69">
        <v>12.009291521</v>
      </c>
      <c r="E1827">
        <v>2023</v>
      </c>
    </row>
    <row r="1828" spans="1:5">
      <c r="A1828" t="s">
        <v>361</v>
      </c>
      <c r="B1828" t="s">
        <v>868</v>
      </c>
      <c r="C1828" t="s">
        <v>618</v>
      </c>
      <c r="D1828" s="69">
        <v>0</v>
      </c>
      <c r="E1828">
        <v>2023</v>
      </c>
    </row>
    <row r="1829" spans="1:5">
      <c r="A1829" t="s">
        <v>362</v>
      </c>
      <c r="B1829" t="s">
        <v>869</v>
      </c>
      <c r="C1829" t="s">
        <v>825</v>
      </c>
      <c r="D1829" s="69">
        <v>13.749570594</v>
      </c>
      <c r="E1829">
        <v>2023</v>
      </c>
    </row>
    <row r="1830" spans="1:5">
      <c r="A1830" t="s">
        <v>363</v>
      </c>
      <c r="B1830" t="s">
        <v>870</v>
      </c>
      <c r="C1830" t="s">
        <v>569</v>
      </c>
      <c r="D1830" s="69">
        <v>11.515729265999999</v>
      </c>
      <c r="E1830">
        <v>2023</v>
      </c>
    </row>
    <row r="1831" spans="1:5">
      <c r="A1831" t="s">
        <v>364</v>
      </c>
      <c r="B1831" t="s">
        <v>871</v>
      </c>
      <c r="C1831" t="s">
        <v>569</v>
      </c>
      <c r="D1831" s="69">
        <v>14.864069670999999</v>
      </c>
      <c r="E1831">
        <v>2023</v>
      </c>
    </row>
    <row r="1832" spans="1:5">
      <c r="A1832" t="s">
        <v>365</v>
      </c>
      <c r="B1832" t="s">
        <v>872</v>
      </c>
      <c r="C1832" t="s">
        <v>569</v>
      </c>
      <c r="D1832" s="69">
        <v>14.716626656000001</v>
      </c>
      <c r="E1832">
        <v>2023</v>
      </c>
    </row>
    <row r="1833" spans="1:5">
      <c r="A1833" t="s">
        <v>366</v>
      </c>
      <c r="B1833" t="s">
        <v>873</v>
      </c>
      <c r="C1833" t="s">
        <v>569</v>
      </c>
      <c r="D1833" s="69">
        <v>6.0051120661999997</v>
      </c>
      <c r="E1833">
        <v>2023</v>
      </c>
    </row>
    <row r="1834" spans="1:5">
      <c r="A1834" t="s">
        <v>367</v>
      </c>
      <c r="B1834" t="s">
        <v>874</v>
      </c>
      <c r="C1834" t="s">
        <v>13</v>
      </c>
      <c r="D1834" s="69">
        <v>11.376433785</v>
      </c>
      <c r="E1834">
        <v>2023</v>
      </c>
    </row>
    <row r="1835" spans="1:5">
      <c r="A1835" t="s">
        <v>368</v>
      </c>
      <c r="B1835" t="s">
        <v>875</v>
      </c>
      <c r="C1835" t="s">
        <v>577</v>
      </c>
      <c r="D1835" s="69">
        <v>10.628703942</v>
      </c>
      <c r="E1835">
        <v>2023</v>
      </c>
    </row>
    <row r="1836" spans="1:5">
      <c r="A1836" t="s">
        <v>369</v>
      </c>
      <c r="B1836" t="s">
        <v>876</v>
      </c>
      <c r="C1836" t="s">
        <v>577</v>
      </c>
      <c r="D1836" s="69">
        <v>10.337552742</v>
      </c>
      <c r="E1836">
        <v>2023</v>
      </c>
    </row>
    <row r="1837" spans="1:5">
      <c r="A1837" t="s">
        <v>370</v>
      </c>
      <c r="B1837" t="s">
        <v>877</v>
      </c>
      <c r="C1837" t="s">
        <v>569</v>
      </c>
      <c r="D1837" s="69">
        <v>10.520197616999999</v>
      </c>
      <c r="E1837">
        <v>2023</v>
      </c>
    </row>
    <row r="1838" spans="1:5">
      <c r="A1838" t="s">
        <v>371</v>
      </c>
      <c r="B1838" t="s">
        <v>878</v>
      </c>
      <c r="C1838" t="s">
        <v>584</v>
      </c>
      <c r="D1838" s="69" t="s">
        <v>570</v>
      </c>
      <c r="E1838">
        <v>2023</v>
      </c>
    </row>
    <row r="1839" spans="1:5">
      <c r="A1839" t="s">
        <v>372</v>
      </c>
      <c r="B1839" t="s">
        <v>879</v>
      </c>
      <c r="C1839" t="s">
        <v>577</v>
      </c>
      <c r="D1839" s="69">
        <v>9.4404761905000001</v>
      </c>
      <c r="E1839">
        <v>2023</v>
      </c>
    </row>
    <row r="1840" spans="1:5">
      <c r="A1840" t="s">
        <v>373</v>
      </c>
      <c r="B1840" t="s">
        <v>880</v>
      </c>
      <c r="C1840" t="s">
        <v>584</v>
      </c>
      <c r="D1840" s="69" t="s">
        <v>570</v>
      </c>
      <c r="E1840">
        <v>2023</v>
      </c>
    </row>
    <row r="1841" spans="1:5">
      <c r="A1841" t="s">
        <v>374</v>
      </c>
      <c r="B1841" t="s">
        <v>881</v>
      </c>
      <c r="C1841" t="s">
        <v>18</v>
      </c>
      <c r="D1841" s="69">
        <v>6.3149637183999996</v>
      </c>
      <c r="E1841">
        <v>2023</v>
      </c>
    </row>
    <row r="1842" spans="1:5">
      <c r="A1842" t="s">
        <v>375</v>
      </c>
      <c r="B1842" t="s">
        <v>882</v>
      </c>
      <c r="C1842" t="s">
        <v>569</v>
      </c>
      <c r="D1842" s="69">
        <v>11.759696224000001</v>
      </c>
      <c r="E1842">
        <v>2023</v>
      </c>
    </row>
    <row r="1843" spans="1:5">
      <c r="A1843" t="s">
        <v>376</v>
      </c>
      <c r="B1843" t="s">
        <v>883</v>
      </c>
      <c r="C1843" t="s">
        <v>577</v>
      </c>
      <c r="D1843" s="69">
        <v>7.6779376051000003</v>
      </c>
      <c r="E1843">
        <v>2023</v>
      </c>
    </row>
    <row r="1844" spans="1:5">
      <c r="A1844" t="s">
        <v>377</v>
      </c>
      <c r="B1844" t="s">
        <v>884</v>
      </c>
      <c r="C1844" t="s">
        <v>584</v>
      </c>
      <c r="D1844" s="69">
        <v>15.222772277000001</v>
      </c>
      <c r="E1844">
        <v>2023</v>
      </c>
    </row>
    <row r="1845" spans="1:5">
      <c r="A1845" t="s">
        <v>378</v>
      </c>
      <c r="B1845" t="s">
        <v>885</v>
      </c>
      <c r="C1845" t="s">
        <v>569</v>
      </c>
      <c r="D1845" s="69">
        <v>14.282809799000001</v>
      </c>
      <c r="E1845">
        <v>2023</v>
      </c>
    </row>
    <row r="1846" spans="1:5">
      <c r="A1846" t="s">
        <v>379</v>
      </c>
      <c r="B1846" t="s">
        <v>886</v>
      </c>
      <c r="C1846" t="s">
        <v>577</v>
      </c>
      <c r="D1846" s="69" t="s">
        <v>570</v>
      </c>
      <c r="E1846">
        <v>2023</v>
      </c>
    </row>
    <row r="1847" spans="1:5">
      <c r="A1847" t="s">
        <v>380</v>
      </c>
      <c r="B1847" t="s">
        <v>887</v>
      </c>
      <c r="C1847" t="s">
        <v>584</v>
      </c>
      <c r="D1847" s="69">
        <v>12.967635765000001</v>
      </c>
      <c r="E1847">
        <v>2023</v>
      </c>
    </row>
    <row r="1848" spans="1:5">
      <c r="A1848" t="s">
        <v>381</v>
      </c>
      <c r="B1848" t="s">
        <v>888</v>
      </c>
      <c r="C1848" t="s">
        <v>569</v>
      </c>
      <c r="D1848" s="69">
        <v>1.9422074845999999</v>
      </c>
      <c r="E1848">
        <v>2023</v>
      </c>
    </row>
    <row r="1849" spans="1:5">
      <c r="A1849" t="s">
        <v>382</v>
      </c>
      <c r="B1849" t="s">
        <v>889</v>
      </c>
      <c r="C1849" t="s">
        <v>577</v>
      </c>
      <c r="D1849" s="69">
        <v>0</v>
      </c>
      <c r="E1849">
        <v>2023</v>
      </c>
    </row>
    <row r="1850" spans="1:5">
      <c r="A1850" t="s">
        <v>383</v>
      </c>
      <c r="B1850" t="s">
        <v>890</v>
      </c>
      <c r="C1850" t="s">
        <v>569</v>
      </c>
      <c r="D1850" s="69">
        <v>1.3224641194</v>
      </c>
      <c r="E1850">
        <v>2023</v>
      </c>
    </row>
    <row r="1851" spans="1:5">
      <c r="A1851" t="s">
        <v>384</v>
      </c>
      <c r="B1851" t="s">
        <v>891</v>
      </c>
      <c r="C1851" t="s">
        <v>18</v>
      </c>
      <c r="D1851" s="69">
        <v>7.1361132965999996</v>
      </c>
      <c r="E1851">
        <v>2023</v>
      </c>
    </row>
    <row r="1852" spans="1:5">
      <c r="A1852" t="s">
        <v>385</v>
      </c>
      <c r="B1852" t="s">
        <v>892</v>
      </c>
      <c r="C1852" t="s">
        <v>13</v>
      </c>
      <c r="D1852" s="69" t="s">
        <v>570</v>
      </c>
      <c r="E1852">
        <v>2023</v>
      </c>
    </row>
    <row r="1853" spans="1:5">
      <c r="A1853" t="s">
        <v>386</v>
      </c>
      <c r="B1853" t="s">
        <v>893</v>
      </c>
      <c r="C1853" t="s">
        <v>569</v>
      </c>
      <c r="D1853" s="69" t="s">
        <v>570</v>
      </c>
      <c r="E1853">
        <v>2023</v>
      </c>
    </row>
    <row r="1854" spans="1:5">
      <c r="A1854" t="s">
        <v>387</v>
      </c>
      <c r="B1854" t="s">
        <v>894</v>
      </c>
      <c r="C1854" t="s">
        <v>577</v>
      </c>
      <c r="D1854" s="69" t="s">
        <v>570</v>
      </c>
      <c r="E1854">
        <v>2023</v>
      </c>
    </row>
    <row r="1855" spans="1:5">
      <c r="A1855" t="s">
        <v>388</v>
      </c>
      <c r="B1855" t="s">
        <v>895</v>
      </c>
      <c r="C1855" t="s">
        <v>569</v>
      </c>
      <c r="D1855" s="69">
        <v>12.344041923000001</v>
      </c>
      <c r="E1855">
        <v>2023</v>
      </c>
    </row>
    <row r="1856" spans="1:5">
      <c r="A1856" t="s">
        <v>389</v>
      </c>
      <c r="B1856" t="s">
        <v>896</v>
      </c>
      <c r="C1856" t="s">
        <v>577</v>
      </c>
      <c r="D1856" s="69">
        <v>10.135646686999999</v>
      </c>
      <c r="E1856">
        <v>2023</v>
      </c>
    </row>
    <row r="1857" spans="1:5">
      <c r="A1857" t="s">
        <v>390</v>
      </c>
      <c r="B1857" t="s">
        <v>897</v>
      </c>
      <c r="C1857" t="s">
        <v>569</v>
      </c>
      <c r="D1857" s="69">
        <v>9.918350684</v>
      </c>
      <c r="E1857">
        <v>2023</v>
      </c>
    </row>
    <row r="1858" spans="1:5">
      <c r="A1858" t="s">
        <v>391</v>
      </c>
      <c r="B1858" t="s">
        <v>898</v>
      </c>
      <c r="C1858" t="s">
        <v>569</v>
      </c>
      <c r="D1858" s="69">
        <v>3.6914745611000002</v>
      </c>
      <c r="E1858">
        <v>2023</v>
      </c>
    </row>
    <row r="1859" spans="1:5">
      <c r="A1859" t="s">
        <v>392</v>
      </c>
      <c r="B1859" t="s">
        <v>899</v>
      </c>
      <c r="C1859" t="s">
        <v>577</v>
      </c>
      <c r="D1859" s="69">
        <v>3.0124606325999999</v>
      </c>
      <c r="E1859">
        <v>2023</v>
      </c>
    </row>
    <row r="1860" spans="1:5">
      <c r="A1860" t="s">
        <v>393</v>
      </c>
      <c r="B1860" t="s">
        <v>900</v>
      </c>
      <c r="C1860" t="s">
        <v>584</v>
      </c>
      <c r="D1860" s="69" t="s">
        <v>570</v>
      </c>
      <c r="E1860">
        <v>2023</v>
      </c>
    </row>
    <row r="1861" spans="1:5">
      <c r="A1861" t="s">
        <v>394</v>
      </c>
      <c r="B1861" t="s">
        <v>900</v>
      </c>
      <c r="C1861" t="s">
        <v>584</v>
      </c>
      <c r="D1861" s="69" t="s">
        <v>570</v>
      </c>
      <c r="E1861">
        <v>2023</v>
      </c>
    </row>
    <row r="1862" spans="1:5">
      <c r="A1862" t="s">
        <v>395</v>
      </c>
      <c r="B1862" t="s">
        <v>901</v>
      </c>
      <c r="C1862" t="s">
        <v>618</v>
      </c>
      <c r="D1862" s="69" t="s">
        <v>570</v>
      </c>
      <c r="E1862">
        <v>2023</v>
      </c>
    </row>
    <row r="1863" spans="1:5">
      <c r="A1863" t="s">
        <v>396</v>
      </c>
      <c r="B1863" t="s">
        <v>902</v>
      </c>
      <c r="C1863" t="s">
        <v>569</v>
      </c>
      <c r="D1863" s="69">
        <v>12.411603405999999</v>
      </c>
      <c r="E1863">
        <v>2023</v>
      </c>
    </row>
    <row r="1864" spans="1:5">
      <c r="A1864" t="s">
        <v>397</v>
      </c>
      <c r="B1864" t="s">
        <v>903</v>
      </c>
      <c r="C1864" t="s">
        <v>569</v>
      </c>
      <c r="D1864" s="69" t="s">
        <v>570</v>
      </c>
      <c r="E1864">
        <v>2023</v>
      </c>
    </row>
    <row r="1865" spans="1:5">
      <c r="A1865" t="s">
        <v>398</v>
      </c>
      <c r="B1865" t="s">
        <v>903</v>
      </c>
      <c r="C1865" t="s">
        <v>569</v>
      </c>
      <c r="D1865" s="69" t="s">
        <v>570</v>
      </c>
      <c r="E1865">
        <v>2023</v>
      </c>
    </row>
    <row r="1866" spans="1:5">
      <c r="A1866" t="s">
        <v>399</v>
      </c>
      <c r="B1866" t="s">
        <v>904</v>
      </c>
      <c r="C1866" t="s">
        <v>577</v>
      </c>
      <c r="D1866" s="69">
        <v>5.3574418216000002</v>
      </c>
      <c r="E1866">
        <v>2023</v>
      </c>
    </row>
    <row r="1867" spans="1:5">
      <c r="A1867" t="s">
        <v>400</v>
      </c>
      <c r="B1867" t="s">
        <v>905</v>
      </c>
      <c r="C1867" t="s">
        <v>569</v>
      </c>
      <c r="D1867" s="69">
        <v>7.9833546735000001</v>
      </c>
      <c r="E1867">
        <v>2023</v>
      </c>
    </row>
    <row r="1868" spans="1:5">
      <c r="A1868" t="s">
        <v>401</v>
      </c>
      <c r="B1868" t="s">
        <v>906</v>
      </c>
      <c r="C1868" t="s">
        <v>18</v>
      </c>
      <c r="D1868" s="69">
        <v>10</v>
      </c>
      <c r="E1868">
        <v>2023</v>
      </c>
    </row>
    <row r="1869" spans="1:5">
      <c r="A1869" t="s">
        <v>402</v>
      </c>
      <c r="B1869" t="s">
        <v>907</v>
      </c>
      <c r="C1869" t="s">
        <v>577</v>
      </c>
      <c r="D1869" s="69">
        <v>7.0284890137999998</v>
      </c>
      <c r="E1869">
        <v>2023</v>
      </c>
    </row>
    <row r="1870" spans="1:5">
      <c r="A1870" t="s">
        <v>403</v>
      </c>
      <c r="B1870" t="s">
        <v>908</v>
      </c>
      <c r="C1870" t="s">
        <v>569</v>
      </c>
      <c r="D1870" s="69">
        <v>13.804398688999999</v>
      </c>
      <c r="E1870">
        <v>2023</v>
      </c>
    </row>
    <row r="1871" spans="1:5">
      <c r="A1871" t="s">
        <v>404</v>
      </c>
      <c r="B1871" t="s">
        <v>909</v>
      </c>
      <c r="C1871" t="s">
        <v>569</v>
      </c>
      <c r="D1871" s="69">
        <v>13.327957608</v>
      </c>
      <c r="E1871">
        <v>2023</v>
      </c>
    </row>
    <row r="1872" spans="1:5">
      <c r="A1872" t="s">
        <v>405</v>
      </c>
      <c r="B1872" t="s">
        <v>910</v>
      </c>
      <c r="C1872" t="s">
        <v>618</v>
      </c>
      <c r="D1872" s="69" t="s">
        <v>570</v>
      </c>
      <c r="E1872">
        <v>2023</v>
      </c>
    </row>
    <row r="1873" spans="1:5">
      <c r="A1873" t="s">
        <v>406</v>
      </c>
      <c r="B1873" t="s">
        <v>911</v>
      </c>
      <c r="C1873" t="s">
        <v>577</v>
      </c>
      <c r="D1873" s="69" t="s">
        <v>570</v>
      </c>
      <c r="E1873">
        <v>2023</v>
      </c>
    </row>
    <row r="1874" spans="1:5">
      <c r="A1874" t="s">
        <v>407</v>
      </c>
      <c r="B1874" t="s">
        <v>912</v>
      </c>
      <c r="C1874" t="s">
        <v>577</v>
      </c>
      <c r="D1874" s="69">
        <v>12.247144626000001</v>
      </c>
      <c r="E1874">
        <v>2023</v>
      </c>
    </row>
    <row r="1875" spans="1:5">
      <c r="A1875" t="s">
        <v>408</v>
      </c>
      <c r="B1875" t="s">
        <v>913</v>
      </c>
      <c r="C1875" t="s">
        <v>569</v>
      </c>
      <c r="D1875" s="69">
        <v>15.171558494999999</v>
      </c>
      <c r="E1875">
        <v>2023</v>
      </c>
    </row>
    <row r="1876" spans="1:5">
      <c r="A1876" t="s">
        <v>409</v>
      </c>
      <c r="B1876" t="s">
        <v>914</v>
      </c>
      <c r="C1876" t="s">
        <v>584</v>
      </c>
      <c r="D1876" s="69">
        <v>13.372616209</v>
      </c>
      <c r="E1876">
        <v>2023</v>
      </c>
    </row>
    <row r="1877" spans="1:5">
      <c r="A1877" t="s">
        <v>410</v>
      </c>
      <c r="B1877" t="s">
        <v>914</v>
      </c>
      <c r="C1877" t="s">
        <v>584</v>
      </c>
      <c r="D1877" s="69" t="s">
        <v>570</v>
      </c>
      <c r="E1877">
        <v>2023</v>
      </c>
    </row>
    <row r="1878" spans="1:5">
      <c r="A1878" t="s">
        <v>411</v>
      </c>
      <c r="B1878" t="s">
        <v>915</v>
      </c>
      <c r="C1878" t="s">
        <v>584</v>
      </c>
      <c r="D1878" s="69" t="s">
        <v>570</v>
      </c>
      <c r="E1878">
        <v>2023</v>
      </c>
    </row>
    <row r="1879" spans="1:5">
      <c r="A1879" t="s">
        <v>412</v>
      </c>
      <c r="B1879" t="s">
        <v>916</v>
      </c>
      <c r="C1879" t="s">
        <v>577</v>
      </c>
      <c r="D1879" s="69">
        <v>11.660278394000001</v>
      </c>
      <c r="E1879">
        <v>2023</v>
      </c>
    </row>
    <row r="1880" spans="1:5">
      <c r="A1880" t="s">
        <v>413</v>
      </c>
      <c r="B1880" t="s">
        <v>917</v>
      </c>
      <c r="C1880" t="s">
        <v>13</v>
      </c>
      <c r="D1880" s="69">
        <v>9.3283943667999996</v>
      </c>
      <c r="E1880">
        <v>2023</v>
      </c>
    </row>
    <row r="1881" spans="1:5">
      <c r="A1881" t="s">
        <v>414</v>
      </c>
      <c r="B1881" t="s">
        <v>917</v>
      </c>
      <c r="C1881" t="s">
        <v>13</v>
      </c>
      <c r="D1881" s="69" t="s">
        <v>570</v>
      </c>
      <c r="E1881">
        <v>2023</v>
      </c>
    </row>
    <row r="1882" spans="1:5">
      <c r="A1882" t="s">
        <v>415</v>
      </c>
      <c r="B1882" t="s">
        <v>918</v>
      </c>
      <c r="C1882" t="s">
        <v>13</v>
      </c>
      <c r="D1882" s="69" t="s">
        <v>570</v>
      </c>
      <c r="E1882">
        <v>2023</v>
      </c>
    </row>
    <row r="1883" spans="1:5">
      <c r="A1883" t="s">
        <v>416</v>
      </c>
      <c r="B1883" t="s">
        <v>919</v>
      </c>
      <c r="C1883" t="s">
        <v>569</v>
      </c>
      <c r="D1883" s="69">
        <v>13.43595382</v>
      </c>
      <c r="E1883">
        <v>2023</v>
      </c>
    </row>
    <row r="1884" spans="1:5">
      <c r="A1884" t="s">
        <v>417</v>
      </c>
      <c r="B1884" t="s">
        <v>920</v>
      </c>
      <c r="C1884" t="s">
        <v>18</v>
      </c>
      <c r="D1884" s="69" t="s">
        <v>570</v>
      </c>
      <c r="E1884">
        <v>2023</v>
      </c>
    </row>
    <row r="1885" spans="1:5">
      <c r="A1885" t="s">
        <v>418</v>
      </c>
      <c r="B1885" t="s">
        <v>921</v>
      </c>
      <c r="C1885" t="s">
        <v>569</v>
      </c>
      <c r="D1885" s="69" t="s">
        <v>570</v>
      </c>
      <c r="E1885">
        <v>2023</v>
      </c>
    </row>
    <row r="1886" spans="1:5">
      <c r="A1886" t="s">
        <v>419</v>
      </c>
      <c r="B1886" t="s">
        <v>922</v>
      </c>
      <c r="C1886" t="s">
        <v>577</v>
      </c>
      <c r="D1886" s="69">
        <v>9.9182156133999992</v>
      </c>
      <c r="E1886">
        <v>2023</v>
      </c>
    </row>
    <row r="1887" spans="1:5">
      <c r="A1887" t="s">
        <v>420</v>
      </c>
      <c r="B1887" t="s">
        <v>923</v>
      </c>
      <c r="C1887" t="s">
        <v>10</v>
      </c>
      <c r="D1887" s="69">
        <v>5.3892215568999999</v>
      </c>
      <c r="E1887">
        <v>2023</v>
      </c>
    </row>
    <row r="1888" spans="1:5">
      <c r="A1888" t="s">
        <v>421</v>
      </c>
      <c r="B1888" t="s">
        <v>924</v>
      </c>
      <c r="C1888" t="s">
        <v>577</v>
      </c>
      <c r="D1888" s="69" t="s">
        <v>570</v>
      </c>
      <c r="E1888">
        <v>2023</v>
      </c>
    </row>
    <row r="1889" spans="1:5">
      <c r="A1889" t="s">
        <v>422</v>
      </c>
      <c r="B1889" t="s">
        <v>925</v>
      </c>
      <c r="C1889" t="s">
        <v>577</v>
      </c>
      <c r="D1889" s="69">
        <v>13.538061404</v>
      </c>
      <c r="E1889">
        <v>2023</v>
      </c>
    </row>
    <row r="1890" spans="1:5">
      <c r="A1890" t="s">
        <v>423</v>
      </c>
      <c r="B1890" t="s">
        <v>926</v>
      </c>
      <c r="C1890" t="s">
        <v>18</v>
      </c>
      <c r="D1890" s="69" t="s">
        <v>570</v>
      </c>
      <c r="E1890">
        <v>2023</v>
      </c>
    </row>
    <row r="1891" spans="1:5">
      <c r="A1891" t="s">
        <v>424</v>
      </c>
      <c r="B1891" t="s">
        <v>927</v>
      </c>
      <c r="C1891" t="s">
        <v>10</v>
      </c>
      <c r="D1891" s="69" t="s">
        <v>570</v>
      </c>
      <c r="E1891">
        <v>2023</v>
      </c>
    </row>
    <row r="1892" spans="1:5">
      <c r="A1892" t="s">
        <v>425</v>
      </c>
      <c r="B1892" t="s">
        <v>928</v>
      </c>
      <c r="C1892" t="s">
        <v>577</v>
      </c>
      <c r="D1892" s="69">
        <v>0</v>
      </c>
      <c r="E1892">
        <v>2023</v>
      </c>
    </row>
    <row r="1893" spans="1:5">
      <c r="A1893" t="s">
        <v>426</v>
      </c>
      <c r="B1893" t="s">
        <v>928</v>
      </c>
      <c r="C1893" t="s">
        <v>577</v>
      </c>
      <c r="D1893" s="69" t="s">
        <v>570</v>
      </c>
      <c r="E1893">
        <v>2023</v>
      </c>
    </row>
    <row r="1894" spans="1:5">
      <c r="A1894" t="s">
        <v>427</v>
      </c>
      <c r="B1894" t="s">
        <v>929</v>
      </c>
      <c r="C1894" t="s">
        <v>10</v>
      </c>
      <c r="D1894" s="69">
        <v>6.8843693307000002</v>
      </c>
      <c r="E1894">
        <v>2023</v>
      </c>
    </row>
    <row r="1895" spans="1:5">
      <c r="A1895" t="s">
        <v>428</v>
      </c>
      <c r="B1895" t="s">
        <v>930</v>
      </c>
      <c r="C1895" t="s">
        <v>584</v>
      </c>
      <c r="D1895" s="69" t="s">
        <v>570</v>
      </c>
      <c r="E1895">
        <v>2023</v>
      </c>
    </row>
    <row r="1896" spans="1:5">
      <c r="A1896" t="s">
        <v>429</v>
      </c>
      <c r="B1896" t="s">
        <v>931</v>
      </c>
      <c r="C1896" t="s">
        <v>13</v>
      </c>
      <c r="D1896" s="69">
        <v>0</v>
      </c>
      <c r="E1896">
        <v>2023</v>
      </c>
    </row>
    <row r="1897" spans="1:5">
      <c r="A1897" t="s">
        <v>430</v>
      </c>
      <c r="B1897" t="s">
        <v>932</v>
      </c>
      <c r="C1897" t="s">
        <v>577</v>
      </c>
      <c r="D1897" s="69" t="s">
        <v>570</v>
      </c>
      <c r="E1897">
        <v>2023</v>
      </c>
    </row>
    <row r="1898" spans="1:5">
      <c r="A1898" t="s">
        <v>431</v>
      </c>
      <c r="B1898" t="s">
        <v>932</v>
      </c>
      <c r="C1898" t="s">
        <v>577</v>
      </c>
      <c r="D1898" s="69" t="s">
        <v>570</v>
      </c>
      <c r="E1898">
        <v>2023</v>
      </c>
    </row>
    <row r="1899" spans="1:5">
      <c r="A1899" t="s">
        <v>432</v>
      </c>
      <c r="B1899" t="s">
        <v>933</v>
      </c>
      <c r="C1899" t="s">
        <v>569</v>
      </c>
      <c r="D1899" s="69">
        <v>12.543164737</v>
      </c>
      <c r="E1899">
        <v>2023</v>
      </c>
    </row>
    <row r="1900" spans="1:5">
      <c r="A1900" t="s">
        <v>433</v>
      </c>
      <c r="B1900" t="s">
        <v>934</v>
      </c>
      <c r="C1900" t="s">
        <v>584</v>
      </c>
      <c r="D1900" s="69" t="s">
        <v>570</v>
      </c>
      <c r="E1900">
        <v>2023</v>
      </c>
    </row>
    <row r="1901" spans="1:5">
      <c r="A1901" t="s">
        <v>434</v>
      </c>
      <c r="B1901" t="s">
        <v>935</v>
      </c>
      <c r="C1901" t="s">
        <v>569</v>
      </c>
      <c r="D1901" s="69">
        <v>9.7793950421000009</v>
      </c>
      <c r="E1901">
        <v>2023</v>
      </c>
    </row>
    <row r="1902" spans="1:5">
      <c r="A1902" t="s">
        <v>435</v>
      </c>
      <c r="B1902" t="s">
        <v>935</v>
      </c>
      <c r="C1902" t="s">
        <v>569</v>
      </c>
      <c r="D1902" s="69" t="s">
        <v>570</v>
      </c>
      <c r="E1902">
        <v>2023</v>
      </c>
    </row>
    <row r="1903" spans="1:5">
      <c r="A1903" t="s">
        <v>436</v>
      </c>
      <c r="B1903" t="s">
        <v>936</v>
      </c>
      <c r="C1903" t="s">
        <v>13</v>
      </c>
      <c r="D1903" s="69">
        <v>2.3547094188000002</v>
      </c>
      <c r="E1903">
        <v>2023</v>
      </c>
    </row>
    <row r="1904" spans="1:5">
      <c r="A1904" t="s">
        <v>437</v>
      </c>
      <c r="B1904" t="s">
        <v>937</v>
      </c>
      <c r="C1904" t="s">
        <v>577</v>
      </c>
      <c r="D1904" s="69" t="s">
        <v>570</v>
      </c>
      <c r="E1904">
        <v>2023</v>
      </c>
    </row>
    <row r="1905" spans="1:5">
      <c r="A1905" t="s">
        <v>438</v>
      </c>
      <c r="B1905" t="s">
        <v>938</v>
      </c>
      <c r="C1905" t="s">
        <v>569</v>
      </c>
      <c r="D1905" s="69" t="s">
        <v>570</v>
      </c>
      <c r="E1905">
        <v>2023</v>
      </c>
    </row>
    <row r="1906" spans="1:5">
      <c r="A1906" t="s">
        <v>439</v>
      </c>
      <c r="B1906" t="s">
        <v>939</v>
      </c>
      <c r="C1906" t="s">
        <v>577</v>
      </c>
      <c r="D1906" s="69" t="s">
        <v>570</v>
      </c>
      <c r="E1906">
        <v>2023</v>
      </c>
    </row>
    <row r="1907" spans="1:5">
      <c r="A1907" t="s">
        <v>440</v>
      </c>
      <c r="B1907" t="s">
        <v>940</v>
      </c>
      <c r="C1907" t="s">
        <v>10</v>
      </c>
      <c r="D1907" s="69" t="s">
        <v>570</v>
      </c>
      <c r="E1907">
        <v>2023</v>
      </c>
    </row>
    <row r="1908" spans="1:5">
      <c r="A1908" t="s">
        <v>441</v>
      </c>
      <c r="B1908" t="s">
        <v>941</v>
      </c>
      <c r="C1908" t="s">
        <v>618</v>
      </c>
      <c r="D1908" s="69" t="s">
        <v>570</v>
      </c>
      <c r="E1908">
        <v>2023</v>
      </c>
    </row>
    <row r="1909" spans="1:5">
      <c r="A1909" t="s">
        <v>442</v>
      </c>
      <c r="B1909" t="s">
        <v>942</v>
      </c>
      <c r="C1909" t="s">
        <v>18</v>
      </c>
      <c r="D1909" s="69" t="s">
        <v>570</v>
      </c>
      <c r="E1909">
        <v>2023</v>
      </c>
    </row>
    <row r="1910" spans="1:5">
      <c r="A1910" t="s">
        <v>443</v>
      </c>
      <c r="B1910" t="s">
        <v>943</v>
      </c>
      <c r="C1910" t="s">
        <v>18</v>
      </c>
      <c r="D1910" s="69" t="s">
        <v>570</v>
      </c>
      <c r="E1910">
        <v>2023</v>
      </c>
    </row>
    <row r="1911" spans="1:5">
      <c r="A1911" t="s">
        <v>444</v>
      </c>
      <c r="B1911" t="s">
        <v>943</v>
      </c>
      <c r="C1911" t="s">
        <v>18</v>
      </c>
      <c r="D1911" s="69" t="s">
        <v>570</v>
      </c>
      <c r="E1911">
        <v>2023</v>
      </c>
    </row>
    <row r="1912" spans="1:5">
      <c r="A1912" t="s">
        <v>445</v>
      </c>
      <c r="B1912" t="s">
        <v>944</v>
      </c>
      <c r="C1912" t="s">
        <v>577</v>
      </c>
      <c r="D1912" s="69" t="s">
        <v>570</v>
      </c>
      <c r="E1912">
        <v>2023</v>
      </c>
    </row>
    <row r="1913" spans="1:5">
      <c r="A1913" t="s">
        <v>446</v>
      </c>
      <c r="B1913" t="s">
        <v>945</v>
      </c>
      <c r="C1913" t="s">
        <v>584</v>
      </c>
      <c r="D1913" s="69">
        <v>12.880852117</v>
      </c>
      <c r="E1913">
        <v>2023</v>
      </c>
    </row>
    <row r="1914" spans="1:5">
      <c r="A1914" t="s">
        <v>447</v>
      </c>
      <c r="B1914" t="s">
        <v>946</v>
      </c>
      <c r="C1914" t="s">
        <v>577</v>
      </c>
      <c r="D1914" s="69">
        <v>12.956613755999999</v>
      </c>
      <c r="E1914">
        <v>2023</v>
      </c>
    </row>
    <row r="1915" spans="1:5">
      <c r="A1915" t="s">
        <v>448</v>
      </c>
      <c r="B1915" t="s">
        <v>947</v>
      </c>
      <c r="C1915" t="s">
        <v>584</v>
      </c>
      <c r="D1915" s="69">
        <v>0</v>
      </c>
      <c r="E1915">
        <v>2023</v>
      </c>
    </row>
    <row r="1916" spans="1:5">
      <c r="A1916" t="s">
        <v>449</v>
      </c>
      <c r="B1916" t="s">
        <v>948</v>
      </c>
      <c r="C1916" t="s">
        <v>10</v>
      </c>
      <c r="D1916" s="69" t="s">
        <v>570</v>
      </c>
      <c r="E1916">
        <v>2023</v>
      </c>
    </row>
    <row r="1917" spans="1:5">
      <c r="A1917" t="s">
        <v>450</v>
      </c>
      <c r="B1917" t="s">
        <v>949</v>
      </c>
      <c r="C1917" t="s">
        <v>577</v>
      </c>
      <c r="D1917" s="69">
        <v>0</v>
      </c>
      <c r="E1917">
        <v>2023</v>
      </c>
    </row>
    <row r="1918" spans="1:5">
      <c r="A1918" t="s">
        <v>451</v>
      </c>
      <c r="B1918" t="s">
        <v>950</v>
      </c>
      <c r="C1918" t="s">
        <v>577</v>
      </c>
      <c r="D1918" s="69" t="s">
        <v>570</v>
      </c>
      <c r="E1918">
        <v>2023</v>
      </c>
    </row>
    <row r="1919" spans="1:5">
      <c r="A1919" t="s">
        <v>452</v>
      </c>
      <c r="B1919" t="s">
        <v>951</v>
      </c>
      <c r="C1919" t="s">
        <v>577</v>
      </c>
      <c r="D1919" s="69" t="s">
        <v>570</v>
      </c>
      <c r="E1919">
        <v>2023</v>
      </c>
    </row>
    <row r="1920" spans="1:5">
      <c r="A1920" t="s">
        <v>453</v>
      </c>
      <c r="B1920" t="s">
        <v>952</v>
      </c>
      <c r="C1920" t="s">
        <v>577</v>
      </c>
      <c r="D1920" s="69" t="s">
        <v>570</v>
      </c>
      <c r="E1920">
        <v>2023</v>
      </c>
    </row>
    <row r="1921" spans="1:5">
      <c r="A1921" t="s">
        <v>454</v>
      </c>
      <c r="B1921" t="s">
        <v>953</v>
      </c>
      <c r="C1921" t="s">
        <v>577</v>
      </c>
      <c r="D1921" s="69" t="s">
        <v>570</v>
      </c>
      <c r="E1921">
        <v>2023</v>
      </c>
    </row>
    <row r="1922" spans="1:5">
      <c r="A1922" t="s">
        <v>455</v>
      </c>
      <c r="B1922" t="s">
        <v>954</v>
      </c>
      <c r="C1922" t="s">
        <v>18</v>
      </c>
      <c r="D1922" s="69">
        <v>10.390977443000001</v>
      </c>
      <c r="E1922">
        <v>2023</v>
      </c>
    </row>
    <row r="1923" spans="1:5">
      <c r="A1923" t="s">
        <v>456</v>
      </c>
      <c r="B1923" t="s">
        <v>955</v>
      </c>
      <c r="C1923" t="s">
        <v>577</v>
      </c>
      <c r="D1923" s="69">
        <v>13.645401822</v>
      </c>
      <c r="E1923">
        <v>2023</v>
      </c>
    </row>
    <row r="1924" spans="1:5">
      <c r="A1924" t="s">
        <v>457</v>
      </c>
      <c r="B1924" t="s">
        <v>956</v>
      </c>
      <c r="C1924" t="s">
        <v>577</v>
      </c>
      <c r="D1924" s="69" t="s">
        <v>570</v>
      </c>
      <c r="E1924">
        <v>2023</v>
      </c>
    </row>
    <row r="1925" spans="1:5">
      <c r="A1925" t="s">
        <v>458</v>
      </c>
      <c r="B1925" t="s">
        <v>956</v>
      </c>
      <c r="C1925" t="s">
        <v>577</v>
      </c>
      <c r="D1925" s="69" t="s">
        <v>570</v>
      </c>
      <c r="E1925">
        <v>2023</v>
      </c>
    </row>
    <row r="1926" spans="1:5">
      <c r="A1926" t="s">
        <v>459</v>
      </c>
      <c r="B1926" t="s">
        <v>957</v>
      </c>
      <c r="C1926" t="s">
        <v>584</v>
      </c>
      <c r="D1926" s="69" t="s">
        <v>570</v>
      </c>
      <c r="E1926">
        <v>2023</v>
      </c>
    </row>
    <row r="1927" spans="1:5">
      <c r="A1927" t="s">
        <v>460</v>
      </c>
      <c r="B1927" t="s">
        <v>958</v>
      </c>
      <c r="C1927" t="s">
        <v>18</v>
      </c>
      <c r="D1927" s="69" t="s">
        <v>570</v>
      </c>
      <c r="E1927">
        <v>2023</v>
      </c>
    </row>
    <row r="1928" spans="1:5">
      <c r="A1928" t="s">
        <v>461</v>
      </c>
      <c r="B1928" t="s">
        <v>959</v>
      </c>
      <c r="C1928" t="s">
        <v>584</v>
      </c>
      <c r="D1928" s="69">
        <v>1.2244897959000001</v>
      </c>
      <c r="E1928">
        <v>2023</v>
      </c>
    </row>
    <row r="1929" spans="1:5">
      <c r="A1929" t="s">
        <v>462</v>
      </c>
      <c r="B1929" t="s">
        <v>960</v>
      </c>
      <c r="C1929" t="s">
        <v>13</v>
      </c>
      <c r="D1929" s="69">
        <v>9.9925823885000007</v>
      </c>
      <c r="E1929">
        <v>2023</v>
      </c>
    </row>
    <row r="1930" spans="1:5">
      <c r="A1930" t="s">
        <v>463</v>
      </c>
      <c r="B1930" t="s">
        <v>961</v>
      </c>
      <c r="C1930" t="s">
        <v>18</v>
      </c>
      <c r="D1930" s="69">
        <v>3.7011081552</v>
      </c>
      <c r="E1930">
        <v>2023</v>
      </c>
    </row>
    <row r="1931" spans="1:5">
      <c r="A1931" t="s">
        <v>464</v>
      </c>
      <c r="B1931" t="s">
        <v>962</v>
      </c>
      <c r="C1931" t="s">
        <v>577</v>
      </c>
      <c r="D1931" s="69">
        <v>9.8512557911999998</v>
      </c>
      <c r="E1931">
        <v>2023</v>
      </c>
    </row>
    <row r="1932" spans="1:5">
      <c r="A1932" t="s">
        <v>465</v>
      </c>
      <c r="B1932" t="s">
        <v>962</v>
      </c>
      <c r="C1932" t="s">
        <v>577</v>
      </c>
      <c r="D1932" s="69" t="s">
        <v>570</v>
      </c>
      <c r="E1932">
        <v>2023</v>
      </c>
    </row>
    <row r="1933" spans="1:5">
      <c r="A1933" t="s">
        <v>466</v>
      </c>
      <c r="B1933" t="s">
        <v>963</v>
      </c>
      <c r="C1933" t="s">
        <v>577</v>
      </c>
      <c r="D1933" s="69">
        <v>10.437710437</v>
      </c>
      <c r="E1933">
        <v>2023</v>
      </c>
    </row>
    <row r="1934" spans="1:5">
      <c r="A1934" t="s">
        <v>467</v>
      </c>
      <c r="B1934" t="s">
        <v>964</v>
      </c>
      <c r="C1934" t="s">
        <v>14</v>
      </c>
      <c r="D1934" s="69" t="s">
        <v>570</v>
      </c>
      <c r="E1934">
        <v>2023</v>
      </c>
    </row>
    <row r="1935" spans="1:5">
      <c r="A1935" t="s">
        <v>468</v>
      </c>
      <c r="B1935" t="s">
        <v>965</v>
      </c>
      <c r="C1935" t="s">
        <v>18</v>
      </c>
      <c r="D1935" s="69">
        <v>11.056581985999999</v>
      </c>
      <c r="E1935">
        <v>2023</v>
      </c>
    </row>
    <row r="1936" spans="1:5">
      <c r="A1936" t="s">
        <v>469</v>
      </c>
      <c r="B1936" t="s">
        <v>965</v>
      </c>
      <c r="C1936" t="s">
        <v>18</v>
      </c>
      <c r="D1936" s="69" t="s">
        <v>570</v>
      </c>
      <c r="E1936">
        <v>2023</v>
      </c>
    </row>
    <row r="1937" spans="1:5">
      <c r="A1937" t="s">
        <v>470</v>
      </c>
      <c r="B1937" t="s">
        <v>966</v>
      </c>
      <c r="C1937" t="s">
        <v>577</v>
      </c>
      <c r="D1937" s="69" t="s">
        <v>570</v>
      </c>
      <c r="E1937">
        <v>2023</v>
      </c>
    </row>
    <row r="1938" spans="1:5">
      <c r="A1938" t="s">
        <v>471</v>
      </c>
      <c r="B1938" t="s">
        <v>967</v>
      </c>
      <c r="C1938" t="s">
        <v>577</v>
      </c>
      <c r="D1938" s="69">
        <v>12.816268621000001</v>
      </c>
      <c r="E1938">
        <v>2023</v>
      </c>
    </row>
    <row r="1939" spans="1:5">
      <c r="A1939" t="s">
        <v>472</v>
      </c>
      <c r="B1939" t="s">
        <v>968</v>
      </c>
      <c r="C1939" t="s">
        <v>584</v>
      </c>
      <c r="D1939" s="69" t="s">
        <v>570</v>
      </c>
      <c r="E1939">
        <v>2023</v>
      </c>
    </row>
    <row r="1940" spans="1:5">
      <c r="A1940" t="s">
        <v>473</v>
      </c>
      <c r="B1940" t="s">
        <v>969</v>
      </c>
      <c r="C1940" t="s">
        <v>569</v>
      </c>
      <c r="D1940" s="69">
        <v>14.836319952</v>
      </c>
      <c r="E1940">
        <v>2023</v>
      </c>
    </row>
    <row r="1941" spans="1:5">
      <c r="A1941" t="s">
        <v>474</v>
      </c>
      <c r="B1941" t="s">
        <v>970</v>
      </c>
      <c r="C1941" t="s">
        <v>569</v>
      </c>
      <c r="D1941" s="69">
        <v>12.434364875</v>
      </c>
      <c r="E1941">
        <v>2023</v>
      </c>
    </row>
    <row r="1942" spans="1:5">
      <c r="A1942" t="s">
        <v>475</v>
      </c>
      <c r="B1942" t="s">
        <v>971</v>
      </c>
      <c r="C1942" t="s">
        <v>569</v>
      </c>
      <c r="D1942" s="69">
        <v>13.456169737</v>
      </c>
      <c r="E1942">
        <v>2023</v>
      </c>
    </row>
    <row r="1943" spans="1:5">
      <c r="A1943" t="s">
        <v>476</v>
      </c>
      <c r="B1943" t="s">
        <v>972</v>
      </c>
      <c r="C1943" t="s">
        <v>618</v>
      </c>
      <c r="D1943" s="69">
        <v>11.396402581</v>
      </c>
      <c r="E1943">
        <v>2023</v>
      </c>
    </row>
    <row r="1944" spans="1:5">
      <c r="A1944" t="s">
        <v>477</v>
      </c>
      <c r="B1944" t="s">
        <v>973</v>
      </c>
      <c r="C1944" t="s">
        <v>577</v>
      </c>
      <c r="D1944" s="69" t="s">
        <v>570</v>
      </c>
      <c r="E1944">
        <v>2023</v>
      </c>
    </row>
    <row r="1945" spans="1:5">
      <c r="A1945" t="s">
        <v>478</v>
      </c>
      <c r="B1945" t="s">
        <v>974</v>
      </c>
      <c r="C1945" t="s">
        <v>577</v>
      </c>
      <c r="D1945" s="69">
        <v>13.856068743</v>
      </c>
      <c r="E1945">
        <v>2023</v>
      </c>
    </row>
    <row r="1946" spans="1:5">
      <c r="A1946" t="s">
        <v>479</v>
      </c>
      <c r="B1946" t="s">
        <v>975</v>
      </c>
      <c r="C1946" t="s">
        <v>584</v>
      </c>
      <c r="D1946" s="69" t="s">
        <v>570</v>
      </c>
      <c r="E1946">
        <v>2023</v>
      </c>
    </row>
    <row r="1947" spans="1:5">
      <c r="A1947" t="s">
        <v>480</v>
      </c>
      <c r="B1947" t="s">
        <v>976</v>
      </c>
      <c r="C1947" t="s">
        <v>569</v>
      </c>
      <c r="D1947" s="69">
        <v>12.419974391</v>
      </c>
      <c r="E1947">
        <v>2023</v>
      </c>
    </row>
    <row r="1948" spans="1:5">
      <c r="A1948" t="s">
        <v>481</v>
      </c>
      <c r="B1948" t="s">
        <v>977</v>
      </c>
      <c r="C1948" t="s">
        <v>569</v>
      </c>
      <c r="D1948" s="69">
        <v>14.720812182</v>
      </c>
      <c r="E1948">
        <v>2023</v>
      </c>
    </row>
    <row r="1949" spans="1:5">
      <c r="A1949" t="s">
        <v>482</v>
      </c>
      <c r="B1949" t="s">
        <v>977</v>
      </c>
      <c r="C1949" t="s">
        <v>569</v>
      </c>
      <c r="D1949" s="69" t="s">
        <v>570</v>
      </c>
      <c r="E1949">
        <v>2023</v>
      </c>
    </row>
    <row r="1950" spans="1:5">
      <c r="A1950" t="s">
        <v>483</v>
      </c>
      <c r="B1950" t="s">
        <v>978</v>
      </c>
      <c r="C1950" t="s">
        <v>584</v>
      </c>
      <c r="D1950" s="69" t="s">
        <v>570</v>
      </c>
      <c r="E1950">
        <v>2023</v>
      </c>
    </row>
    <row r="1951" spans="1:5">
      <c r="A1951" t="s">
        <v>484</v>
      </c>
      <c r="B1951" t="s">
        <v>978</v>
      </c>
      <c r="C1951" t="s">
        <v>584</v>
      </c>
      <c r="D1951" s="69" t="s">
        <v>570</v>
      </c>
      <c r="E1951">
        <v>2023</v>
      </c>
    </row>
    <row r="1952" spans="1:5">
      <c r="A1952" t="s">
        <v>485</v>
      </c>
      <c r="B1952" t="s">
        <v>979</v>
      </c>
      <c r="C1952" t="s">
        <v>618</v>
      </c>
      <c r="D1952" s="69" t="s">
        <v>570</v>
      </c>
      <c r="E1952">
        <v>2023</v>
      </c>
    </row>
    <row r="1953" spans="1:5">
      <c r="A1953" t="s">
        <v>486</v>
      </c>
      <c r="B1953" t="s">
        <v>980</v>
      </c>
      <c r="C1953" t="s">
        <v>569</v>
      </c>
      <c r="D1953" s="69">
        <v>11.696750902</v>
      </c>
      <c r="E1953">
        <v>2023</v>
      </c>
    </row>
    <row r="1954" spans="1:5">
      <c r="A1954" t="s">
        <v>487</v>
      </c>
      <c r="B1954" t="s">
        <v>981</v>
      </c>
      <c r="C1954" t="s">
        <v>13</v>
      </c>
      <c r="D1954" s="69">
        <v>8.1124659881000003</v>
      </c>
      <c r="E1954">
        <v>2023</v>
      </c>
    </row>
    <row r="1955" spans="1:5">
      <c r="A1955" t="s">
        <v>488</v>
      </c>
      <c r="B1955" t="s">
        <v>982</v>
      </c>
      <c r="C1955" t="s">
        <v>577</v>
      </c>
      <c r="D1955" s="69">
        <v>7.8290308928999996</v>
      </c>
      <c r="E1955">
        <v>2023</v>
      </c>
    </row>
    <row r="1956" spans="1:5">
      <c r="A1956" t="s">
        <v>489</v>
      </c>
      <c r="B1956" t="s">
        <v>983</v>
      </c>
      <c r="C1956" t="s">
        <v>577</v>
      </c>
      <c r="D1956" s="69">
        <v>9.9364145392999994</v>
      </c>
      <c r="E1956">
        <v>2023</v>
      </c>
    </row>
    <row r="1957" spans="1:5">
      <c r="A1957" t="s">
        <v>490</v>
      </c>
      <c r="B1957" t="s">
        <v>984</v>
      </c>
      <c r="C1957" t="s">
        <v>584</v>
      </c>
      <c r="D1957" s="69">
        <v>11.009174312000001</v>
      </c>
      <c r="E1957">
        <v>2023</v>
      </c>
    </row>
    <row r="1958" spans="1:5">
      <c r="A1958" t="s">
        <v>491</v>
      </c>
      <c r="B1958" t="s">
        <v>985</v>
      </c>
      <c r="C1958" t="s">
        <v>584</v>
      </c>
      <c r="D1958" s="69" t="s">
        <v>570</v>
      </c>
      <c r="E1958">
        <v>2023</v>
      </c>
    </row>
    <row r="1959" spans="1:5">
      <c r="A1959" t="s">
        <v>492</v>
      </c>
      <c r="B1959" t="s">
        <v>986</v>
      </c>
      <c r="C1959" t="s">
        <v>577</v>
      </c>
      <c r="D1959" s="69" t="s">
        <v>570</v>
      </c>
      <c r="E1959">
        <v>2023</v>
      </c>
    </row>
    <row r="1960" spans="1:5">
      <c r="A1960" t="s">
        <v>493</v>
      </c>
      <c r="B1960" t="s">
        <v>987</v>
      </c>
      <c r="C1960" t="s">
        <v>569</v>
      </c>
      <c r="D1960" s="69">
        <v>14.243795085</v>
      </c>
      <c r="E1960">
        <v>2023</v>
      </c>
    </row>
    <row r="1961" spans="1:5">
      <c r="A1961" t="s">
        <v>494</v>
      </c>
      <c r="B1961" t="s">
        <v>988</v>
      </c>
      <c r="C1961" t="s">
        <v>10</v>
      </c>
      <c r="D1961" s="69" t="s">
        <v>570</v>
      </c>
      <c r="E1961">
        <v>2023</v>
      </c>
    </row>
    <row r="1962" spans="1:5">
      <c r="A1962" t="s">
        <v>495</v>
      </c>
      <c r="B1962" t="s">
        <v>989</v>
      </c>
      <c r="C1962" t="s">
        <v>569</v>
      </c>
      <c r="D1962" s="69">
        <v>11.502614230000001</v>
      </c>
      <c r="E1962">
        <v>2023</v>
      </c>
    </row>
    <row r="1963" spans="1:5">
      <c r="A1963" t="s">
        <v>496</v>
      </c>
      <c r="B1963" t="s">
        <v>990</v>
      </c>
      <c r="C1963" t="s">
        <v>577</v>
      </c>
      <c r="D1963" s="69" t="s">
        <v>570</v>
      </c>
      <c r="E1963">
        <v>2023</v>
      </c>
    </row>
    <row r="1964" spans="1:5">
      <c r="A1964" t="s">
        <v>497</v>
      </c>
      <c r="B1964" t="s">
        <v>990</v>
      </c>
      <c r="C1964" t="s">
        <v>577</v>
      </c>
      <c r="D1964" s="69" t="s">
        <v>570</v>
      </c>
      <c r="E1964">
        <v>2023</v>
      </c>
    </row>
    <row r="1965" spans="1:5">
      <c r="A1965" t="s">
        <v>498</v>
      </c>
      <c r="B1965" t="s">
        <v>991</v>
      </c>
      <c r="C1965" t="s">
        <v>10</v>
      </c>
      <c r="D1965" s="69">
        <v>12.337662336999999</v>
      </c>
      <c r="E1965">
        <v>2023</v>
      </c>
    </row>
    <row r="1966" spans="1:5">
      <c r="A1966" t="s">
        <v>499</v>
      </c>
      <c r="B1966" t="s">
        <v>992</v>
      </c>
      <c r="C1966" t="s">
        <v>569</v>
      </c>
      <c r="D1966" s="69">
        <v>5.8305830583000002</v>
      </c>
      <c r="E1966">
        <v>2023</v>
      </c>
    </row>
    <row r="1967" spans="1:5">
      <c r="A1967" t="s">
        <v>500</v>
      </c>
      <c r="B1967" t="s">
        <v>993</v>
      </c>
      <c r="C1967" t="s">
        <v>13</v>
      </c>
      <c r="D1967" s="69">
        <v>11.341318657</v>
      </c>
      <c r="E1967">
        <v>2023</v>
      </c>
    </row>
    <row r="1968" spans="1:5">
      <c r="A1968" t="s">
        <v>501</v>
      </c>
      <c r="B1968" t="s">
        <v>994</v>
      </c>
      <c r="C1968" t="s">
        <v>577</v>
      </c>
      <c r="D1968" s="69" t="s">
        <v>570</v>
      </c>
      <c r="E1968">
        <v>2023</v>
      </c>
    </row>
    <row r="1969" spans="1:5">
      <c r="A1969" t="s">
        <v>502</v>
      </c>
      <c r="B1969" t="s">
        <v>995</v>
      </c>
      <c r="C1969" t="s">
        <v>577</v>
      </c>
      <c r="D1969" s="69">
        <v>0</v>
      </c>
      <c r="E1969">
        <v>2023</v>
      </c>
    </row>
    <row r="1970" spans="1:5">
      <c r="A1970" t="s">
        <v>503</v>
      </c>
      <c r="B1970" t="s">
        <v>995</v>
      </c>
      <c r="C1970" t="s">
        <v>577</v>
      </c>
      <c r="D1970" s="69" t="s">
        <v>570</v>
      </c>
      <c r="E1970">
        <v>2023</v>
      </c>
    </row>
    <row r="1971" spans="1:5">
      <c r="A1971" t="s">
        <v>504</v>
      </c>
      <c r="B1971" t="s">
        <v>996</v>
      </c>
      <c r="C1971" t="s">
        <v>569</v>
      </c>
      <c r="D1971" s="69">
        <v>11.679560843999999</v>
      </c>
      <c r="E1971">
        <v>2023</v>
      </c>
    </row>
    <row r="1972" spans="1:5">
      <c r="A1972" t="s">
        <v>505</v>
      </c>
      <c r="B1972" t="s">
        <v>997</v>
      </c>
      <c r="C1972" t="s">
        <v>577</v>
      </c>
      <c r="D1972" s="69">
        <v>7.8028109885000001</v>
      </c>
      <c r="E1972">
        <v>2023</v>
      </c>
    </row>
    <row r="1973" spans="1:5">
      <c r="A1973" t="s">
        <v>506</v>
      </c>
      <c r="B1973" t="s">
        <v>998</v>
      </c>
      <c r="C1973" t="s">
        <v>577</v>
      </c>
      <c r="D1973" s="69" t="s">
        <v>570</v>
      </c>
      <c r="E1973">
        <v>2023</v>
      </c>
    </row>
    <row r="1974" spans="1:5">
      <c r="A1974" t="s">
        <v>507</v>
      </c>
      <c r="B1974" t="s">
        <v>999</v>
      </c>
      <c r="C1974" t="s">
        <v>584</v>
      </c>
      <c r="D1974" s="69">
        <v>0</v>
      </c>
      <c r="E1974">
        <v>2023</v>
      </c>
    </row>
    <row r="1975" spans="1:5">
      <c r="A1975" t="s">
        <v>508</v>
      </c>
      <c r="B1975" t="s">
        <v>1000</v>
      </c>
      <c r="C1975" t="s">
        <v>577</v>
      </c>
      <c r="D1975" s="69">
        <v>14.102564102000001</v>
      </c>
      <c r="E1975">
        <v>2023</v>
      </c>
    </row>
    <row r="1976" spans="1:5">
      <c r="A1976" t="s">
        <v>509</v>
      </c>
      <c r="B1976" t="s">
        <v>1000</v>
      </c>
      <c r="C1976" t="s">
        <v>577</v>
      </c>
      <c r="D1976" s="69" t="s">
        <v>570</v>
      </c>
      <c r="E1976">
        <v>2023</v>
      </c>
    </row>
    <row r="1977" spans="1:5">
      <c r="A1977" t="s">
        <v>510</v>
      </c>
      <c r="B1977" t="s">
        <v>1001</v>
      </c>
      <c r="C1977" t="s">
        <v>10</v>
      </c>
      <c r="D1977" s="69">
        <v>6.7040498442000001</v>
      </c>
      <c r="E1977">
        <v>2023</v>
      </c>
    </row>
    <row r="1978" spans="1:5">
      <c r="A1978" t="s">
        <v>511</v>
      </c>
      <c r="B1978" t="s">
        <v>1002</v>
      </c>
      <c r="C1978" t="s">
        <v>569</v>
      </c>
      <c r="D1978" s="69">
        <v>12.96262166</v>
      </c>
      <c r="E1978">
        <v>2023</v>
      </c>
    </row>
    <row r="1979" spans="1:5">
      <c r="A1979" t="s">
        <v>512</v>
      </c>
      <c r="B1979" t="s">
        <v>1003</v>
      </c>
      <c r="C1979" t="s">
        <v>577</v>
      </c>
      <c r="D1979" s="69">
        <v>8.2146710608000006</v>
      </c>
      <c r="E1979">
        <v>2023</v>
      </c>
    </row>
    <row r="1980" spans="1:5">
      <c r="A1980" t="s">
        <v>513</v>
      </c>
      <c r="B1980" t="s">
        <v>1003</v>
      </c>
      <c r="C1980" t="s">
        <v>577</v>
      </c>
      <c r="D1980" s="69" t="s">
        <v>570</v>
      </c>
      <c r="E1980">
        <v>2023</v>
      </c>
    </row>
    <row r="1981" spans="1:5">
      <c r="A1981" t="s">
        <v>514</v>
      </c>
      <c r="B1981" t="s">
        <v>1004</v>
      </c>
      <c r="C1981" t="s">
        <v>584</v>
      </c>
      <c r="D1981" s="69" t="s">
        <v>570</v>
      </c>
      <c r="E1981">
        <v>2023</v>
      </c>
    </row>
    <row r="1982" spans="1:5">
      <c r="A1982" t="s">
        <v>515</v>
      </c>
      <c r="B1982" t="s">
        <v>1005</v>
      </c>
      <c r="C1982" t="s">
        <v>569</v>
      </c>
      <c r="D1982" s="69">
        <v>13.578254933</v>
      </c>
      <c r="E1982">
        <v>2023</v>
      </c>
    </row>
    <row r="1983" spans="1:5">
      <c r="A1983" t="s">
        <v>516</v>
      </c>
      <c r="B1983" t="s">
        <v>1006</v>
      </c>
      <c r="C1983" t="s">
        <v>18</v>
      </c>
      <c r="D1983" s="69">
        <v>8.2919914953999996</v>
      </c>
      <c r="E1983">
        <v>2023</v>
      </c>
    </row>
    <row r="1984" spans="1:5">
      <c r="A1984" t="s">
        <v>517</v>
      </c>
      <c r="B1984" t="s">
        <v>1007</v>
      </c>
      <c r="C1984" t="s">
        <v>584</v>
      </c>
      <c r="D1984" s="69">
        <v>10.539149282</v>
      </c>
      <c r="E1984">
        <v>2023</v>
      </c>
    </row>
    <row r="1985" spans="1:5">
      <c r="A1985" t="s">
        <v>518</v>
      </c>
      <c r="B1985" t="s">
        <v>1008</v>
      </c>
      <c r="C1985" t="s">
        <v>13</v>
      </c>
      <c r="D1985" s="69">
        <v>9.2942851332000007</v>
      </c>
      <c r="E1985">
        <v>2023</v>
      </c>
    </row>
    <row r="1986" spans="1:5">
      <c r="A1986" t="s">
        <v>519</v>
      </c>
      <c r="B1986" t="s">
        <v>1009</v>
      </c>
      <c r="C1986" t="s">
        <v>10</v>
      </c>
      <c r="D1986" s="69">
        <v>10.441053511</v>
      </c>
      <c r="E1986">
        <v>2023</v>
      </c>
    </row>
    <row r="1987" spans="1:5">
      <c r="A1987" t="s">
        <v>520</v>
      </c>
      <c r="B1987" t="s">
        <v>1009</v>
      </c>
      <c r="C1987" t="s">
        <v>10</v>
      </c>
      <c r="D1987" s="69" t="s">
        <v>570</v>
      </c>
      <c r="E1987">
        <v>2023</v>
      </c>
    </row>
    <row r="1988" spans="1:5">
      <c r="A1988" t="s">
        <v>521</v>
      </c>
      <c r="B1988" t="s">
        <v>1010</v>
      </c>
      <c r="C1988" t="s">
        <v>577</v>
      </c>
      <c r="D1988" s="69">
        <v>5.0062578223000003</v>
      </c>
      <c r="E1988">
        <v>2023</v>
      </c>
    </row>
    <row r="1989" spans="1:5">
      <c r="A1989" t="s">
        <v>522</v>
      </c>
      <c r="B1989" t="s">
        <v>1011</v>
      </c>
      <c r="C1989" t="s">
        <v>569</v>
      </c>
      <c r="D1989" s="69">
        <v>12.109530771999999</v>
      </c>
      <c r="E1989">
        <v>2023</v>
      </c>
    </row>
    <row r="1990" spans="1:5">
      <c r="A1990" t="s">
        <v>523</v>
      </c>
      <c r="B1990" t="s">
        <v>1012</v>
      </c>
      <c r="C1990" t="s">
        <v>618</v>
      </c>
      <c r="D1990" s="69" t="s">
        <v>570</v>
      </c>
      <c r="E1990">
        <v>2023</v>
      </c>
    </row>
    <row r="1991" spans="1:5">
      <c r="A1991" t="s">
        <v>524</v>
      </c>
      <c r="B1991" t="s">
        <v>1013</v>
      </c>
      <c r="C1991" t="s">
        <v>618</v>
      </c>
      <c r="D1991" s="69" t="s">
        <v>570</v>
      </c>
      <c r="E1991">
        <v>2023</v>
      </c>
    </row>
    <row r="1992" spans="1:5">
      <c r="A1992" t="s">
        <v>525</v>
      </c>
      <c r="B1992" t="s">
        <v>1014</v>
      </c>
      <c r="C1992" t="s">
        <v>577</v>
      </c>
      <c r="D1992" s="69" t="s">
        <v>570</v>
      </c>
      <c r="E1992">
        <v>2023</v>
      </c>
    </row>
    <row r="1993" spans="1:5">
      <c r="A1993" t="s">
        <v>526</v>
      </c>
      <c r="B1993" t="s">
        <v>1014</v>
      </c>
      <c r="C1993" t="s">
        <v>577</v>
      </c>
      <c r="D1993" s="69" t="s">
        <v>570</v>
      </c>
      <c r="E1993">
        <v>2023</v>
      </c>
    </row>
    <row r="1994" spans="1:5">
      <c r="A1994" t="s">
        <v>527</v>
      </c>
      <c r="B1994" t="s">
        <v>1015</v>
      </c>
      <c r="C1994" t="s">
        <v>569</v>
      </c>
      <c r="D1994" s="69" t="s">
        <v>570</v>
      </c>
      <c r="E1994">
        <v>2023</v>
      </c>
    </row>
    <row r="1995" spans="1:5">
      <c r="A1995" t="s">
        <v>528</v>
      </c>
      <c r="B1995" t="s">
        <v>1015</v>
      </c>
      <c r="C1995" t="s">
        <v>569</v>
      </c>
      <c r="D1995" s="69" t="s">
        <v>570</v>
      </c>
      <c r="E1995">
        <v>2023</v>
      </c>
    </row>
    <row r="1996" spans="1:5">
      <c r="A1996" t="s">
        <v>529</v>
      </c>
      <c r="B1996" t="s">
        <v>1016</v>
      </c>
      <c r="C1996" t="s">
        <v>577</v>
      </c>
      <c r="D1996" s="69">
        <v>10.489043498999999</v>
      </c>
      <c r="E1996">
        <v>2023</v>
      </c>
    </row>
    <row r="1997" spans="1:5">
      <c r="A1997" t="s">
        <v>530</v>
      </c>
      <c r="B1997" t="s">
        <v>1017</v>
      </c>
      <c r="C1997" t="s">
        <v>584</v>
      </c>
      <c r="D1997" s="69">
        <v>0</v>
      </c>
      <c r="E1997">
        <v>2023</v>
      </c>
    </row>
    <row r="1998" spans="1:5">
      <c r="A1998" t="s">
        <v>50</v>
      </c>
      <c r="B1998" t="s">
        <v>567</v>
      </c>
      <c r="C1998" t="s">
        <v>10</v>
      </c>
      <c r="D1998" s="69">
        <v>10.266049739</v>
      </c>
      <c r="E1998">
        <v>2024</v>
      </c>
    </row>
    <row r="1999" spans="1:5">
      <c r="A1999" t="s">
        <v>51</v>
      </c>
      <c r="B1999" t="s">
        <v>568</v>
      </c>
      <c r="C1999" t="s">
        <v>569</v>
      </c>
      <c r="D1999" s="69">
        <v>11.4</v>
      </c>
      <c r="E1999">
        <v>2024</v>
      </c>
    </row>
    <row r="2000" spans="1:5">
      <c r="A2000" t="s">
        <v>25</v>
      </c>
      <c r="B2000" t="s">
        <v>571</v>
      </c>
      <c r="C2000" t="s">
        <v>18</v>
      </c>
      <c r="D2000" s="69">
        <v>14.817391303999999</v>
      </c>
      <c r="E2000">
        <v>2024</v>
      </c>
    </row>
    <row r="2001" spans="1:5">
      <c r="A2001" t="s">
        <v>52</v>
      </c>
      <c r="B2001" t="s">
        <v>572</v>
      </c>
      <c r="C2001" t="s">
        <v>569</v>
      </c>
      <c r="D2001" s="69">
        <v>8.6764462810000005</v>
      </c>
      <c r="E2001">
        <v>2024</v>
      </c>
    </row>
    <row r="2002" spans="1:5">
      <c r="A2002" t="s">
        <v>35</v>
      </c>
      <c r="B2002" t="s">
        <v>573</v>
      </c>
      <c r="C2002" t="s">
        <v>18</v>
      </c>
      <c r="D2002" s="69">
        <v>3.0822915879999999</v>
      </c>
      <c r="E2002">
        <v>2024</v>
      </c>
    </row>
    <row r="2003" spans="1:5">
      <c r="A2003" t="s">
        <v>53</v>
      </c>
      <c r="B2003" t="s">
        <v>574</v>
      </c>
      <c r="C2003" t="s">
        <v>569</v>
      </c>
      <c r="D2003" s="69">
        <v>13.753045008000001</v>
      </c>
      <c r="E2003">
        <v>2024</v>
      </c>
    </row>
    <row r="2004" spans="1:5">
      <c r="A2004" t="s">
        <v>54</v>
      </c>
      <c r="B2004" t="s">
        <v>574</v>
      </c>
      <c r="C2004" t="s">
        <v>569</v>
      </c>
      <c r="D2004" s="69" t="s">
        <v>570</v>
      </c>
      <c r="E2004">
        <v>2024</v>
      </c>
    </row>
    <row r="2005" spans="1:5">
      <c r="A2005" t="s">
        <v>55</v>
      </c>
      <c r="B2005" t="s">
        <v>575</v>
      </c>
      <c r="C2005" t="s">
        <v>569</v>
      </c>
      <c r="D2005" s="69">
        <v>12.014432096</v>
      </c>
      <c r="E2005">
        <v>2024</v>
      </c>
    </row>
    <row r="2006" spans="1:5">
      <c r="A2006" t="s">
        <v>56</v>
      </c>
      <c r="B2006" t="s">
        <v>576</v>
      </c>
      <c r="C2006" t="s">
        <v>577</v>
      </c>
      <c r="D2006" s="69">
        <v>7.7834853221999998</v>
      </c>
      <c r="E2006">
        <v>2024</v>
      </c>
    </row>
    <row r="2007" spans="1:5">
      <c r="A2007" t="s">
        <v>57</v>
      </c>
      <c r="B2007" t="s">
        <v>578</v>
      </c>
      <c r="C2007" t="s">
        <v>569</v>
      </c>
      <c r="D2007" s="69">
        <v>3.7935603550999999</v>
      </c>
      <c r="E2007">
        <v>2024</v>
      </c>
    </row>
    <row r="2008" spans="1:5">
      <c r="A2008" t="s">
        <v>58</v>
      </c>
      <c r="B2008" t="s">
        <v>579</v>
      </c>
      <c r="C2008" t="s">
        <v>10</v>
      </c>
      <c r="D2008" s="69">
        <v>7.5249452418000002</v>
      </c>
      <c r="E2008">
        <v>2024</v>
      </c>
    </row>
    <row r="2009" spans="1:5">
      <c r="A2009" t="s">
        <v>59</v>
      </c>
      <c r="B2009" t="s">
        <v>580</v>
      </c>
      <c r="C2009" t="s">
        <v>569</v>
      </c>
      <c r="D2009" s="69">
        <v>11.145510835</v>
      </c>
      <c r="E2009">
        <v>2024</v>
      </c>
    </row>
    <row r="2010" spans="1:5">
      <c r="A2010" t="s">
        <v>60</v>
      </c>
      <c r="B2010" t="s">
        <v>581</v>
      </c>
      <c r="C2010" t="s">
        <v>569</v>
      </c>
      <c r="D2010" s="69">
        <v>6.4177054082999998</v>
      </c>
      <c r="E2010">
        <v>2024</v>
      </c>
    </row>
    <row r="2011" spans="1:5">
      <c r="A2011" t="s">
        <v>61</v>
      </c>
      <c r="B2011" t="s">
        <v>581</v>
      </c>
      <c r="C2011" t="s">
        <v>569</v>
      </c>
      <c r="D2011" s="69" t="s">
        <v>570</v>
      </c>
      <c r="E2011">
        <v>2024</v>
      </c>
    </row>
    <row r="2012" spans="1:5">
      <c r="A2012" t="s">
        <v>62</v>
      </c>
      <c r="B2012" t="s">
        <v>582</v>
      </c>
      <c r="C2012" t="s">
        <v>569</v>
      </c>
      <c r="D2012" s="69" t="s">
        <v>570</v>
      </c>
      <c r="E2012">
        <v>2024</v>
      </c>
    </row>
    <row r="2013" spans="1:5">
      <c r="A2013" t="s">
        <v>63</v>
      </c>
      <c r="B2013" t="s">
        <v>583</v>
      </c>
      <c r="C2013" t="s">
        <v>584</v>
      </c>
      <c r="D2013" s="69">
        <v>5.2204258956</v>
      </c>
      <c r="E2013">
        <v>2024</v>
      </c>
    </row>
    <row r="2014" spans="1:5">
      <c r="A2014" t="s">
        <v>64</v>
      </c>
      <c r="B2014" t="s">
        <v>585</v>
      </c>
      <c r="C2014" t="s">
        <v>569</v>
      </c>
      <c r="D2014" s="69">
        <v>13.140311804</v>
      </c>
      <c r="E2014">
        <v>2024</v>
      </c>
    </row>
    <row r="2015" spans="1:5">
      <c r="A2015" t="s">
        <v>65</v>
      </c>
      <c r="B2015" t="s">
        <v>585</v>
      </c>
      <c r="C2015" t="s">
        <v>14</v>
      </c>
      <c r="D2015" s="69" t="s">
        <v>570</v>
      </c>
      <c r="E2015">
        <v>2024</v>
      </c>
    </row>
    <row r="2016" spans="1:5">
      <c r="A2016" t="s">
        <v>66</v>
      </c>
      <c r="B2016" t="s">
        <v>586</v>
      </c>
      <c r="C2016" t="s">
        <v>584</v>
      </c>
      <c r="D2016" s="69">
        <v>12.808497343999999</v>
      </c>
      <c r="E2016">
        <v>2024</v>
      </c>
    </row>
    <row r="2017" spans="1:5">
      <c r="A2017" t="s">
        <v>67</v>
      </c>
      <c r="B2017" t="s">
        <v>587</v>
      </c>
      <c r="C2017" t="s">
        <v>584</v>
      </c>
      <c r="D2017" s="69">
        <v>0</v>
      </c>
      <c r="E2017">
        <v>2024</v>
      </c>
    </row>
    <row r="2018" spans="1:5">
      <c r="A2018" t="s">
        <v>68</v>
      </c>
      <c r="B2018" t="s">
        <v>588</v>
      </c>
      <c r="C2018" t="s">
        <v>569</v>
      </c>
      <c r="D2018" s="69" t="s">
        <v>570</v>
      </c>
      <c r="E2018">
        <v>2024</v>
      </c>
    </row>
    <row r="2019" spans="1:5">
      <c r="A2019" t="s">
        <v>69</v>
      </c>
      <c r="B2019" t="s">
        <v>589</v>
      </c>
      <c r="C2019" t="s">
        <v>569</v>
      </c>
      <c r="D2019" s="69" t="s">
        <v>570</v>
      </c>
      <c r="E2019">
        <v>2024</v>
      </c>
    </row>
    <row r="2020" spans="1:5">
      <c r="A2020" t="s">
        <v>70</v>
      </c>
      <c r="B2020" t="s">
        <v>590</v>
      </c>
      <c r="C2020" t="s">
        <v>10</v>
      </c>
      <c r="D2020" s="69">
        <v>2.2181818182000002</v>
      </c>
      <c r="E2020">
        <v>2024</v>
      </c>
    </row>
    <row r="2021" spans="1:5">
      <c r="A2021" t="s">
        <v>71</v>
      </c>
      <c r="B2021" t="s">
        <v>591</v>
      </c>
      <c r="C2021" t="s">
        <v>577</v>
      </c>
      <c r="D2021" s="69" t="s">
        <v>570</v>
      </c>
      <c r="E2021">
        <v>2024</v>
      </c>
    </row>
    <row r="2022" spans="1:5">
      <c r="A2022" t="s">
        <v>72</v>
      </c>
      <c r="B2022" t="s">
        <v>592</v>
      </c>
      <c r="C2022" t="s">
        <v>569</v>
      </c>
      <c r="D2022" s="69" t="s">
        <v>570</v>
      </c>
      <c r="E2022">
        <v>2024</v>
      </c>
    </row>
    <row r="2023" spans="1:5">
      <c r="A2023" t="s">
        <v>73</v>
      </c>
      <c r="B2023" t="s">
        <v>593</v>
      </c>
      <c r="C2023" t="s">
        <v>569</v>
      </c>
      <c r="D2023" s="69" t="s">
        <v>570</v>
      </c>
      <c r="E2023">
        <v>2024</v>
      </c>
    </row>
    <row r="2024" spans="1:5">
      <c r="A2024" t="s">
        <v>74</v>
      </c>
      <c r="B2024" t="s">
        <v>594</v>
      </c>
      <c r="C2024" t="s">
        <v>569</v>
      </c>
      <c r="D2024" s="69">
        <v>11.510324839999999</v>
      </c>
      <c r="E2024">
        <v>2024</v>
      </c>
    </row>
    <row r="2025" spans="1:5">
      <c r="A2025" t="s">
        <v>75</v>
      </c>
      <c r="B2025" t="s">
        <v>595</v>
      </c>
      <c r="C2025" t="s">
        <v>569</v>
      </c>
      <c r="D2025" s="69">
        <v>23.699983066000001</v>
      </c>
      <c r="E2025">
        <v>2024</v>
      </c>
    </row>
    <row r="2026" spans="1:5">
      <c r="A2026" t="s">
        <v>76</v>
      </c>
      <c r="B2026" t="s">
        <v>596</v>
      </c>
      <c r="C2026" t="s">
        <v>569</v>
      </c>
      <c r="D2026" s="69">
        <v>10.751349106999999</v>
      </c>
      <c r="E2026">
        <v>2024</v>
      </c>
    </row>
    <row r="2027" spans="1:5">
      <c r="A2027" t="s">
        <v>77</v>
      </c>
      <c r="B2027" t="s">
        <v>597</v>
      </c>
      <c r="C2027" t="s">
        <v>569</v>
      </c>
      <c r="D2027" s="69" t="s">
        <v>570</v>
      </c>
      <c r="E2027">
        <v>2024</v>
      </c>
    </row>
    <row r="2028" spans="1:5">
      <c r="A2028" t="s">
        <v>78</v>
      </c>
      <c r="B2028" t="s">
        <v>598</v>
      </c>
      <c r="C2028" t="s">
        <v>569</v>
      </c>
      <c r="D2028" s="69" t="s">
        <v>570</v>
      </c>
      <c r="E2028">
        <v>2024</v>
      </c>
    </row>
    <row r="2029" spans="1:5">
      <c r="A2029" t="s">
        <v>79</v>
      </c>
      <c r="B2029" t="s">
        <v>599</v>
      </c>
      <c r="C2029" t="s">
        <v>569</v>
      </c>
      <c r="D2029" s="69">
        <v>11.518143240000001</v>
      </c>
      <c r="E2029">
        <v>2024</v>
      </c>
    </row>
    <row r="2030" spans="1:5">
      <c r="A2030" t="s">
        <v>80</v>
      </c>
      <c r="B2030" t="s">
        <v>600</v>
      </c>
      <c r="C2030" t="s">
        <v>569</v>
      </c>
      <c r="D2030" s="69">
        <v>10.028125302999999</v>
      </c>
      <c r="E2030">
        <v>2024</v>
      </c>
    </row>
    <row r="2031" spans="1:5">
      <c r="A2031" t="s">
        <v>81</v>
      </c>
      <c r="B2031" t="s">
        <v>601</v>
      </c>
      <c r="C2031" t="s">
        <v>569</v>
      </c>
      <c r="D2031" s="69">
        <v>12.572743267</v>
      </c>
      <c r="E2031">
        <v>2024</v>
      </c>
    </row>
    <row r="2032" spans="1:5">
      <c r="A2032" t="s">
        <v>82</v>
      </c>
      <c r="B2032" t="s">
        <v>602</v>
      </c>
      <c r="C2032" t="s">
        <v>569</v>
      </c>
      <c r="D2032" s="69" t="s">
        <v>570</v>
      </c>
      <c r="E2032">
        <v>2024</v>
      </c>
    </row>
    <row r="2033" spans="1:5">
      <c r="A2033" t="s">
        <v>83</v>
      </c>
      <c r="B2033" t="s">
        <v>603</v>
      </c>
      <c r="C2033" t="s">
        <v>569</v>
      </c>
      <c r="D2033" s="69">
        <v>9.4291937207000007</v>
      </c>
      <c r="E2033">
        <v>2024</v>
      </c>
    </row>
    <row r="2034" spans="1:5">
      <c r="A2034" t="s">
        <v>84</v>
      </c>
      <c r="B2034" t="s">
        <v>604</v>
      </c>
      <c r="C2034" t="s">
        <v>569</v>
      </c>
      <c r="D2034" s="69">
        <v>13.556771545</v>
      </c>
      <c r="E2034">
        <v>2024</v>
      </c>
    </row>
    <row r="2035" spans="1:5">
      <c r="A2035" t="s">
        <v>85</v>
      </c>
      <c r="B2035" t="s">
        <v>605</v>
      </c>
      <c r="C2035" t="s">
        <v>569</v>
      </c>
      <c r="D2035" s="69" t="s">
        <v>570</v>
      </c>
      <c r="E2035">
        <v>2024</v>
      </c>
    </row>
    <row r="2036" spans="1:5">
      <c r="A2036" t="s">
        <v>86</v>
      </c>
      <c r="B2036" t="s">
        <v>606</v>
      </c>
      <c r="C2036" t="s">
        <v>14</v>
      </c>
      <c r="D2036" s="69" t="s">
        <v>570</v>
      </c>
      <c r="E2036">
        <v>2024</v>
      </c>
    </row>
    <row r="2037" spans="1:5">
      <c r="A2037" t="s">
        <v>31</v>
      </c>
      <c r="B2037" t="s">
        <v>607</v>
      </c>
      <c r="C2037" t="s">
        <v>18</v>
      </c>
      <c r="D2037" s="69">
        <v>4.1575821367000003</v>
      </c>
      <c r="E2037">
        <v>2024</v>
      </c>
    </row>
    <row r="2038" spans="1:5">
      <c r="A2038" t="s">
        <v>87</v>
      </c>
      <c r="B2038" t="s">
        <v>608</v>
      </c>
      <c r="C2038" t="s">
        <v>569</v>
      </c>
      <c r="D2038" s="69">
        <v>11.421568626999999</v>
      </c>
      <c r="E2038">
        <v>2024</v>
      </c>
    </row>
    <row r="2039" spans="1:5">
      <c r="A2039" t="s">
        <v>88</v>
      </c>
      <c r="B2039" t="s">
        <v>608</v>
      </c>
      <c r="C2039" t="s">
        <v>569</v>
      </c>
      <c r="D2039" s="69" t="s">
        <v>570</v>
      </c>
      <c r="E2039">
        <v>2024</v>
      </c>
    </row>
    <row r="2040" spans="1:5">
      <c r="A2040" t="s">
        <v>30</v>
      </c>
      <c r="B2040" t="s">
        <v>609</v>
      </c>
      <c r="C2040" t="s">
        <v>18</v>
      </c>
      <c r="D2040" s="69">
        <v>7.6613482822999996</v>
      </c>
      <c r="E2040">
        <v>2024</v>
      </c>
    </row>
    <row r="2041" spans="1:5">
      <c r="A2041" t="s">
        <v>89</v>
      </c>
      <c r="B2041" t="s">
        <v>610</v>
      </c>
      <c r="C2041" t="s">
        <v>569</v>
      </c>
      <c r="D2041" s="69" t="s">
        <v>570</v>
      </c>
      <c r="E2041">
        <v>2024</v>
      </c>
    </row>
    <row r="2042" spans="1:5">
      <c r="A2042" t="s">
        <v>90</v>
      </c>
      <c r="B2042" t="s">
        <v>610</v>
      </c>
      <c r="C2042" t="s">
        <v>569</v>
      </c>
      <c r="D2042" s="69" t="s">
        <v>570</v>
      </c>
      <c r="E2042">
        <v>2024</v>
      </c>
    </row>
    <row r="2043" spans="1:5">
      <c r="A2043" t="s">
        <v>91</v>
      </c>
      <c r="B2043" t="s">
        <v>611</v>
      </c>
      <c r="C2043" t="s">
        <v>10</v>
      </c>
      <c r="D2043" s="69" t="s">
        <v>570</v>
      </c>
      <c r="E2043">
        <v>2024</v>
      </c>
    </row>
    <row r="2044" spans="1:5">
      <c r="A2044" t="s">
        <v>92</v>
      </c>
      <c r="B2044" t="s">
        <v>612</v>
      </c>
      <c r="C2044" t="s">
        <v>569</v>
      </c>
      <c r="D2044" s="69">
        <v>8.4897959184000005</v>
      </c>
      <c r="E2044">
        <v>2024</v>
      </c>
    </row>
    <row r="2045" spans="1:5">
      <c r="A2045" t="s">
        <v>93</v>
      </c>
      <c r="B2045" t="s">
        <v>613</v>
      </c>
      <c r="C2045" t="s">
        <v>569</v>
      </c>
      <c r="D2045" s="69" t="s">
        <v>570</v>
      </c>
      <c r="E2045">
        <v>2024</v>
      </c>
    </row>
    <row r="2046" spans="1:5">
      <c r="A2046" t="s">
        <v>94</v>
      </c>
      <c r="B2046" t="s">
        <v>613</v>
      </c>
      <c r="C2046" t="s">
        <v>569</v>
      </c>
      <c r="D2046" s="69" t="s">
        <v>570</v>
      </c>
      <c r="E2046">
        <v>2024</v>
      </c>
    </row>
    <row r="2047" spans="1:5">
      <c r="A2047" t="s">
        <v>28</v>
      </c>
      <c r="B2047" t="s">
        <v>614</v>
      </c>
      <c r="C2047" t="s">
        <v>18</v>
      </c>
      <c r="D2047" s="69">
        <v>8.1367041198999992</v>
      </c>
      <c r="E2047">
        <v>2024</v>
      </c>
    </row>
    <row r="2048" spans="1:5">
      <c r="A2048" t="s">
        <v>95</v>
      </c>
      <c r="B2048" t="s">
        <v>615</v>
      </c>
      <c r="C2048" t="s">
        <v>569</v>
      </c>
      <c r="D2048" s="69">
        <v>13.498340101</v>
      </c>
      <c r="E2048">
        <v>2024</v>
      </c>
    </row>
    <row r="2049" spans="1:5">
      <c r="A2049" t="s">
        <v>96</v>
      </c>
      <c r="B2049" t="s">
        <v>616</v>
      </c>
      <c r="C2049" t="s">
        <v>569</v>
      </c>
      <c r="D2049" s="69">
        <v>10.469722693</v>
      </c>
      <c r="E2049">
        <v>2024</v>
      </c>
    </row>
    <row r="2050" spans="1:5">
      <c r="A2050" t="s">
        <v>97</v>
      </c>
      <c r="B2050" t="s">
        <v>617</v>
      </c>
      <c r="C2050" t="s">
        <v>618</v>
      </c>
      <c r="D2050" s="69">
        <v>12.822916665999999</v>
      </c>
      <c r="E2050">
        <v>2024</v>
      </c>
    </row>
    <row r="2051" spans="1:5">
      <c r="A2051" t="s">
        <v>98</v>
      </c>
      <c r="B2051" t="s">
        <v>619</v>
      </c>
      <c r="C2051" t="s">
        <v>13</v>
      </c>
      <c r="D2051" s="69">
        <v>8.6274509804000008</v>
      </c>
      <c r="E2051">
        <v>2024</v>
      </c>
    </row>
    <row r="2052" spans="1:5">
      <c r="A2052" t="s">
        <v>99</v>
      </c>
      <c r="B2052" t="s">
        <v>620</v>
      </c>
      <c r="C2052" t="s">
        <v>569</v>
      </c>
      <c r="D2052" s="69">
        <v>9.6627318718000001</v>
      </c>
      <c r="E2052">
        <v>2024</v>
      </c>
    </row>
    <row r="2053" spans="1:5">
      <c r="A2053" t="s">
        <v>100</v>
      </c>
      <c r="B2053" t="s">
        <v>621</v>
      </c>
      <c r="C2053" t="s">
        <v>569</v>
      </c>
      <c r="D2053" s="69" t="s">
        <v>570</v>
      </c>
      <c r="E2053">
        <v>2024</v>
      </c>
    </row>
    <row r="2054" spans="1:5">
      <c r="A2054" t="s">
        <v>101</v>
      </c>
      <c r="B2054" t="s">
        <v>622</v>
      </c>
      <c r="C2054" t="s">
        <v>569</v>
      </c>
      <c r="D2054" s="69">
        <v>31.626184774999999</v>
      </c>
      <c r="E2054">
        <v>2024</v>
      </c>
    </row>
    <row r="2055" spans="1:5">
      <c r="A2055" t="s">
        <v>102</v>
      </c>
      <c r="B2055" t="s">
        <v>623</v>
      </c>
      <c r="C2055" t="s">
        <v>569</v>
      </c>
      <c r="D2055" s="69">
        <v>30.507976107000001</v>
      </c>
      <c r="E2055">
        <v>2024</v>
      </c>
    </row>
    <row r="2056" spans="1:5">
      <c r="A2056" t="s">
        <v>103</v>
      </c>
      <c r="B2056" t="s">
        <v>624</v>
      </c>
      <c r="C2056" t="s">
        <v>569</v>
      </c>
      <c r="D2056" s="69" t="s">
        <v>570</v>
      </c>
      <c r="E2056">
        <v>2024</v>
      </c>
    </row>
    <row r="2057" spans="1:5">
      <c r="A2057" t="s">
        <v>104</v>
      </c>
      <c r="B2057" t="s">
        <v>624</v>
      </c>
      <c r="C2057" t="s">
        <v>569</v>
      </c>
      <c r="D2057" s="69" t="s">
        <v>570</v>
      </c>
      <c r="E2057">
        <v>2024</v>
      </c>
    </row>
    <row r="2058" spans="1:5">
      <c r="A2058" t="s">
        <v>105</v>
      </c>
      <c r="B2058" t="s">
        <v>624</v>
      </c>
      <c r="C2058" t="s">
        <v>569</v>
      </c>
      <c r="D2058" s="69" t="s">
        <v>570</v>
      </c>
      <c r="E2058">
        <v>2024</v>
      </c>
    </row>
    <row r="2059" spans="1:5">
      <c r="A2059" t="s">
        <v>106</v>
      </c>
      <c r="B2059" t="s">
        <v>625</v>
      </c>
      <c r="C2059" t="s">
        <v>569</v>
      </c>
      <c r="D2059" s="69">
        <v>9.6871454139999997</v>
      </c>
      <c r="E2059">
        <v>2024</v>
      </c>
    </row>
    <row r="2060" spans="1:5">
      <c r="A2060" t="s">
        <v>107</v>
      </c>
      <c r="B2060" t="s">
        <v>626</v>
      </c>
      <c r="C2060" t="s">
        <v>569</v>
      </c>
      <c r="D2060" s="69">
        <v>11.732124874</v>
      </c>
      <c r="E2060">
        <v>2024</v>
      </c>
    </row>
    <row r="2061" spans="1:5">
      <c r="A2061" t="s">
        <v>108</v>
      </c>
      <c r="B2061" t="s">
        <v>627</v>
      </c>
      <c r="C2061" t="s">
        <v>569</v>
      </c>
      <c r="D2061" s="69">
        <v>11.148036253000001</v>
      </c>
      <c r="E2061">
        <v>2024</v>
      </c>
    </row>
    <row r="2062" spans="1:5">
      <c r="A2062" t="s">
        <v>109</v>
      </c>
      <c r="B2062" t="s">
        <v>628</v>
      </c>
      <c r="C2062" t="s">
        <v>569</v>
      </c>
      <c r="D2062" s="69" t="s">
        <v>570</v>
      </c>
      <c r="E2062">
        <v>2024</v>
      </c>
    </row>
    <row r="2063" spans="1:5">
      <c r="A2063" t="s">
        <v>110</v>
      </c>
      <c r="B2063" t="s">
        <v>629</v>
      </c>
      <c r="C2063" t="s">
        <v>569</v>
      </c>
      <c r="D2063" s="69">
        <v>8.8021223361000001</v>
      </c>
      <c r="E2063">
        <v>2024</v>
      </c>
    </row>
    <row r="2064" spans="1:5">
      <c r="A2064" t="s">
        <v>111</v>
      </c>
      <c r="B2064" t="s">
        <v>630</v>
      </c>
      <c r="C2064" t="s">
        <v>569</v>
      </c>
      <c r="D2064" s="69">
        <v>8.9246173101000004</v>
      </c>
      <c r="E2064">
        <v>2024</v>
      </c>
    </row>
    <row r="2065" spans="1:5">
      <c r="A2065" t="s">
        <v>112</v>
      </c>
      <c r="B2065" t="s">
        <v>631</v>
      </c>
      <c r="C2065" t="s">
        <v>569</v>
      </c>
      <c r="D2065" s="69">
        <v>9.8881640261000001</v>
      </c>
      <c r="E2065">
        <v>2024</v>
      </c>
    </row>
    <row r="2066" spans="1:5">
      <c r="A2066" t="s">
        <v>113</v>
      </c>
      <c r="B2066" t="s">
        <v>632</v>
      </c>
      <c r="C2066" t="s">
        <v>569</v>
      </c>
      <c r="D2066" s="69">
        <v>6.0150375939999998</v>
      </c>
      <c r="E2066">
        <v>2024</v>
      </c>
    </row>
    <row r="2067" spans="1:5">
      <c r="A2067" t="s">
        <v>114</v>
      </c>
      <c r="B2067" t="s">
        <v>633</v>
      </c>
      <c r="C2067" t="s">
        <v>13</v>
      </c>
      <c r="D2067" s="69">
        <v>8.0738595220999994</v>
      </c>
      <c r="E2067">
        <v>2024</v>
      </c>
    </row>
    <row r="2068" spans="1:5">
      <c r="A2068" t="s">
        <v>115</v>
      </c>
      <c r="B2068" t="s">
        <v>634</v>
      </c>
      <c r="C2068" t="s">
        <v>569</v>
      </c>
      <c r="D2068" s="69" t="s">
        <v>570</v>
      </c>
      <c r="E2068">
        <v>2024</v>
      </c>
    </row>
    <row r="2069" spans="1:5">
      <c r="A2069" t="s">
        <v>116</v>
      </c>
      <c r="B2069" t="s">
        <v>634</v>
      </c>
      <c r="C2069" t="s">
        <v>569</v>
      </c>
      <c r="D2069" s="69" t="s">
        <v>570</v>
      </c>
      <c r="E2069">
        <v>2024</v>
      </c>
    </row>
    <row r="2070" spans="1:5">
      <c r="A2070" t="s">
        <v>117</v>
      </c>
      <c r="B2070" t="s">
        <v>635</v>
      </c>
      <c r="C2070" t="s">
        <v>584</v>
      </c>
      <c r="D2070" s="69">
        <v>6.9547715548999998</v>
      </c>
      <c r="E2070">
        <v>2024</v>
      </c>
    </row>
    <row r="2071" spans="1:5">
      <c r="A2071" t="s">
        <v>118</v>
      </c>
      <c r="B2071" t="s">
        <v>636</v>
      </c>
      <c r="C2071" t="s">
        <v>14</v>
      </c>
      <c r="D2071" s="69" t="s">
        <v>570</v>
      </c>
      <c r="E2071">
        <v>2024</v>
      </c>
    </row>
    <row r="2072" spans="1:5">
      <c r="A2072" t="s">
        <v>119</v>
      </c>
      <c r="B2072" t="s">
        <v>637</v>
      </c>
      <c r="C2072" t="s">
        <v>569</v>
      </c>
      <c r="D2072" s="69">
        <v>45952.380952</v>
      </c>
      <c r="E2072">
        <v>2024</v>
      </c>
    </row>
    <row r="2073" spans="1:5">
      <c r="A2073" t="s">
        <v>120</v>
      </c>
      <c r="B2073" t="s">
        <v>638</v>
      </c>
      <c r="C2073" t="s">
        <v>569</v>
      </c>
      <c r="D2073" s="69">
        <v>16.134751773000001</v>
      </c>
      <c r="E2073">
        <v>2024</v>
      </c>
    </row>
    <row r="2074" spans="1:5">
      <c r="A2074" t="s">
        <v>121</v>
      </c>
      <c r="B2074" t="s">
        <v>639</v>
      </c>
      <c r="C2074" t="s">
        <v>569</v>
      </c>
      <c r="D2074" s="69">
        <v>0</v>
      </c>
      <c r="E2074">
        <v>2024</v>
      </c>
    </row>
    <row r="2075" spans="1:5">
      <c r="A2075" t="s">
        <v>34</v>
      </c>
      <c r="B2075" t="s">
        <v>640</v>
      </c>
      <c r="C2075" t="s">
        <v>18</v>
      </c>
      <c r="D2075" s="69">
        <v>3.6420722135000001</v>
      </c>
      <c r="E2075">
        <v>2024</v>
      </c>
    </row>
    <row r="2076" spans="1:5">
      <c r="A2076" t="s">
        <v>122</v>
      </c>
      <c r="B2076" t="s">
        <v>641</v>
      </c>
      <c r="C2076" t="s">
        <v>569</v>
      </c>
      <c r="D2076" s="69">
        <v>9.3518518518999993</v>
      </c>
      <c r="E2076">
        <v>2024</v>
      </c>
    </row>
    <row r="2077" spans="1:5">
      <c r="A2077" t="s">
        <v>123</v>
      </c>
      <c r="B2077" t="s">
        <v>642</v>
      </c>
      <c r="C2077" t="s">
        <v>569</v>
      </c>
      <c r="D2077" s="69" t="s">
        <v>570</v>
      </c>
      <c r="E2077">
        <v>2024</v>
      </c>
    </row>
    <row r="2078" spans="1:5">
      <c r="A2078" t="s">
        <v>124</v>
      </c>
      <c r="B2078" t="s">
        <v>643</v>
      </c>
      <c r="C2078" t="s">
        <v>569</v>
      </c>
      <c r="D2078" s="69" t="s">
        <v>570</v>
      </c>
      <c r="E2078">
        <v>2024</v>
      </c>
    </row>
    <row r="2079" spans="1:5">
      <c r="A2079" t="s">
        <v>125</v>
      </c>
      <c r="B2079" t="s">
        <v>644</v>
      </c>
      <c r="C2079" t="s">
        <v>569</v>
      </c>
      <c r="D2079" s="69" t="s">
        <v>570</v>
      </c>
      <c r="E2079">
        <v>2024</v>
      </c>
    </row>
    <row r="2080" spans="1:5">
      <c r="A2080" t="s">
        <v>126</v>
      </c>
      <c r="B2080" t="s">
        <v>645</v>
      </c>
      <c r="C2080" t="s">
        <v>584</v>
      </c>
      <c r="D2080" s="69">
        <v>11.452427069000001</v>
      </c>
      <c r="E2080">
        <v>2024</v>
      </c>
    </row>
    <row r="2081" spans="1:5">
      <c r="A2081" t="s">
        <v>127</v>
      </c>
      <c r="B2081" t="s">
        <v>646</v>
      </c>
      <c r="C2081" t="s">
        <v>569</v>
      </c>
      <c r="D2081" s="69">
        <v>29.792360259999999</v>
      </c>
      <c r="E2081">
        <v>2024</v>
      </c>
    </row>
    <row r="2082" spans="1:5">
      <c r="A2082" t="s">
        <v>128</v>
      </c>
      <c r="B2082" t="s">
        <v>647</v>
      </c>
      <c r="C2082" t="s">
        <v>569</v>
      </c>
      <c r="D2082" s="69">
        <v>10.821256038</v>
      </c>
      <c r="E2082">
        <v>2024</v>
      </c>
    </row>
    <row r="2083" spans="1:5">
      <c r="A2083" t="s">
        <v>129</v>
      </c>
      <c r="B2083" t="s">
        <v>648</v>
      </c>
      <c r="C2083" t="s">
        <v>569</v>
      </c>
      <c r="D2083" s="69">
        <v>2.3449863329</v>
      </c>
      <c r="E2083">
        <v>2024</v>
      </c>
    </row>
    <row r="2084" spans="1:5">
      <c r="A2084" t="s">
        <v>130</v>
      </c>
      <c r="B2084" t="s">
        <v>649</v>
      </c>
      <c r="C2084" t="s">
        <v>569</v>
      </c>
      <c r="D2084" s="69">
        <v>11.82</v>
      </c>
      <c r="E2084">
        <v>2024</v>
      </c>
    </row>
    <row r="2085" spans="1:5">
      <c r="A2085" t="s">
        <v>131</v>
      </c>
      <c r="B2085" t="s">
        <v>650</v>
      </c>
      <c r="C2085" t="s">
        <v>569</v>
      </c>
      <c r="D2085" s="69">
        <v>4.9390568349999997</v>
      </c>
      <c r="E2085">
        <v>2024</v>
      </c>
    </row>
    <row r="2086" spans="1:5">
      <c r="A2086" t="s">
        <v>132</v>
      </c>
      <c r="B2086" t="s">
        <v>651</v>
      </c>
      <c r="C2086" t="s">
        <v>584</v>
      </c>
      <c r="D2086" s="69">
        <v>9.2857142856999992</v>
      </c>
      <c r="E2086">
        <v>2024</v>
      </c>
    </row>
    <row r="2087" spans="1:5">
      <c r="A2087" t="s">
        <v>133</v>
      </c>
      <c r="B2087" t="s">
        <v>652</v>
      </c>
      <c r="C2087" t="s">
        <v>13</v>
      </c>
      <c r="D2087" s="69" t="s">
        <v>570</v>
      </c>
      <c r="E2087">
        <v>2024</v>
      </c>
    </row>
    <row r="2088" spans="1:5">
      <c r="A2088" t="s">
        <v>27</v>
      </c>
      <c r="B2088" t="s">
        <v>653</v>
      </c>
      <c r="C2088" t="s">
        <v>18</v>
      </c>
      <c r="D2088" s="69">
        <v>9.2875825242999994</v>
      </c>
      <c r="E2088">
        <v>2024</v>
      </c>
    </row>
    <row r="2089" spans="1:5">
      <c r="A2089" t="s">
        <v>134</v>
      </c>
      <c r="B2089" t="s">
        <v>653</v>
      </c>
      <c r="C2089" t="s">
        <v>569</v>
      </c>
      <c r="D2089" s="69" t="s">
        <v>570</v>
      </c>
      <c r="E2089">
        <v>2024</v>
      </c>
    </row>
    <row r="2090" spans="1:5">
      <c r="A2090" t="s">
        <v>135</v>
      </c>
      <c r="B2090" t="s">
        <v>654</v>
      </c>
      <c r="C2090" t="s">
        <v>569</v>
      </c>
      <c r="D2090" s="69">
        <v>11.007428881999999</v>
      </c>
      <c r="E2090">
        <v>2024</v>
      </c>
    </row>
    <row r="2091" spans="1:5">
      <c r="A2091" t="s">
        <v>136</v>
      </c>
      <c r="B2091" t="s">
        <v>655</v>
      </c>
      <c r="C2091" t="s">
        <v>569</v>
      </c>
      <c r="D2091" s="69">
        <v>10.553592460999999</v>
      </c>
      <c r="E2091">
        <v>2024</v>
      </c>
    </row>
    <row r="2092" spans="1:5">
      <c r="A2092" t="s">
        <v>137</v>
      </c>
      <c r="B2092" t="s">
        <v>656</v>
      </c>
      <c r="C2092" t="s">
        <v>569</v>
      </c>
      <c r="D2092" s="69">
        <v>9.8027397349999994</v>
      </c>
      <c r="E2092">
        <v>2024</v>
      </c>
    </row>
    <row r="2093" spans="1:5">
      <c r="A2093" t="s">
        <v>138</v>
      </c>
      <c r="B2093" t="s">
        <v>656</v>
      </c>
      <c r="C2093" t="s">
        <v>569</v>
      </c>
      <c r="D2093" s="69" t="s">
        <v>570</v>
      </c>
      <c r="E2093">
        <v>2024</v>
      </c>
    </row>
    <row r="2094" spans="1:5">
      <c r="A2094" t="s">
        <v>139</v>
      </c>
      <c r="B2094" t="s">
        <v>657</v>
      </c>
      <c r="C2094" t="s">
        <v>569</v>
      </c>
      <c r="D2094" s="69">
        <v>9.6698420984000002</v>
      </c>
      <c r="E2094">
        <v>2024</v>
      </c>
    </row>
    <row r="2095" spans="1:5">
      <c r="A2095" t="s">
        <v>140</v>
      </c>
      <c r="B2095" t="s">
        <v>658</v>
      </c>
      <c r="C2095" t="s">
        <v>569</v>
      </c>
      <c r="D2095" s="69">
        <v>0</v>
      </c>
      <c r="E2095">
        <v>2024</v>
      </c>
    </row>
    <row r="2096" spans="1:5">
      <c r="A2096" t="s">
        <v>141</v>
      </c>
      <c r="B2096" t="s">
        <v>659</v>
      </c>
      <c r="C2096" t="s">
        <v>14</v>
      </c>
      <c r="D2096" s="69">
        <v>12.095639943</v>
      </c>
      <c r="E2096">
        <v>2024</v>
      </c>
    </row>
    <row r="2097" spans="1:5">
      <c r="A2097" t="s">
        <v>142</v>
      </c>
      <c r="B2097" t="s">
        <v>660</v>
      </c>
      <c r="C2097" t="s">
        <v>584</v>
      </c>
      <c r="D2097" s="69">
        <v>10.417445482</v>
      </c>
      <c r="E2097">
        <v>2024</v>
      </c>
    </row>
    <row r="2098" spans="1:5">
      <c r="A2098" t="s">
        <v>143</v>
      </c>
      <c r="B2098" t="s">
        <v>661</v>
      </c>
      <c r="C2098" t="s">
        <v>569</v>
      </c>
      <c r="D2098" s="69">
        <v>11.441486458</v>
      </c>
      <c r="E2098">
        <v>2024</v>
      </c>
    </row>
    <row r="2099" spans="1:5">
      <c r="A2099" t="s">
        <v>144</v>
      </c>
      <c r="B2099" t="s">
        <v>662</v>
      </c>
      <c r="C2099" t="s">
        <v>569</v>
      </c>
      <c r="D2099" s="69">
        <v>10.665110851</v>
      </c>
      <c r="E2099">
        <v>2024</v>
      </c>
    </row>
    <row r="2100" spans="1:5">
      <c r="A2100" t="s">
        <v>145</v>
      </c>
      <c r="B2100" t="s">
        <v>660</v>
      </c>
      <c r="C2100" t="s">
        <v>569</v>
      </c>
      <c r="D2100" s="69">
        <v>10.157948433</v>
      </c>
      <c r="E2100">
        <v>2024</v>
      </c>
    </row>
    <row r="2101" spans="1:5">
      <c r="A2101" t="s">
        <v>146</v>
      </c>
      <c r="B2101" t="s">
        <v>663</v>
      </c>
      <c r="C2101" t="s">
        <v>569</v>
      </c>
      <c r="D2101" s="69">
        <v>8.8014981274000004</v>
      </c>
      <c r="E2101">
        <v>2024</v>
      </c>
    </row>
    <row r="2102" spans="1:5">
      <c r="A2102" t="s">
        <v>147</v>
      </c>
      <c r="B2102" t="s">
        <v>664</v>
      </c>
      <c r="C2102" t="s">
        <v>13</v>
      </c>
      <c r="D2102" s="69">
        <v>9.8108398437000002</v>
      </c>
      <c r="E2102">
        <v>2024</v>
      </c>
    </row>
    <row r="2103" spans="1:5">
      <c r="A2103" t="s">
        <v>148</v>
      </c>
      <c r="B2103" t="s">
        <v>665</v>
      </c>
      <c r="C2103" t="s">
        <v>569</v>
      </c>
      <c r="D2103" s="69">
        <v>12.874870734</v>
      </c>
      <c r="E2103">
        <v>2024</v>
      </c>
    </row>
    <row r="2104" spans="1:5">
      <c r="A2104" t="s">
        <v>149</v>
      </c>
      <c r="B2104" t="s">
        <v>666</v>
      </c>
      <c r="C2104" t="s">
        <v>569</v>
      </c>
      <c r="D2104" s="69" t="s">
        <v>570</v>
      </c>
      <c r="E2104">
        <v>2024</v>
      </c>
    </row>
    <row r="2105" spans="1:5">
      <c r="A2105" t="s">
        <v>150</v>
      </c>
      <c r="B2105" t="s">
        <v>667</v>
      </c>
      <c r="C2105" t="s">
        <v>584</v>
      </c>
      <c r="D2105" s="69" t="s">
        <v>570</v>
      </c>
      <c r="E2105">
        <v>2024</v>
      </c>
    </row>
    <row r="2106" spans="1:5">
      <c r="A2106" t="s">
        <v>151</v>
      </c>
      <c r="B2106" t="s">
        <v>667</v>
      </c>
      <c r="C2106" t="s">
        <v>569</v>
      </c>
      <c r="D2106" s="69" t="s">
        <v>570</v>
      </c>
      <c r="E2106">
        <v>2024</v>
      </c>
    </row>
    <row r="2107" spans="1:5">
      <c r="A2107" t="s">
        <v>152</v>
      </c>
      <c r="B2107" t="s">
        <v>668</v>
      </c>
      <c r="C2107" t="s">
        <v>569</v>
      </c>
      <c r="D2107" s="69">
        <v>0.32854013048000003</v>
      </c>
      <c r="E2107">
        <v>2024</v>
      </c>
    </row>
    <row r="2108" spans="1:5">
      <c r="A2108" t="s">
        <v>153</v>
      </c>
      <c r="B2108" t="s">
        <v>669</v>
      </c>
      <c r="C2108" t="s">
        <v>569</v>
      </c>
      <c r="D2108" s="69">
        <v>14.166666665999999</v>
      </c>
      <c r="E2108">
        <v>2024</v>
      </c>
    </row>
    <row r="2109" spans="1:5">
      <c r="A2109" t="s">
        <v>154</v>
      </c>
      <c r="B2109" t="s">
        <v>670</v>
      </c>
      <c r="C2109" t="s">
        <v>569</v>
      </c>
      <c r="D2109" s="69" t="s">
        <v>570</v>
      </c>
      <c r="E2109">
        <v>2024</v>
      </c>
    </row>
    <row r="2110" spans="1:5">
      <c r="A2110" t="s">
        <v>155</v>
      </c>
      <c r="B2110" t="s">
        <v>671</v>
      </c>
      <c r="C2110" t="s">
        <v>569</v>
      </c>
      <c r="D2110" s="69">
        <v>7.6506765068</v>
      </c>
      <c r="E2110">
        <v>2024</v>
      </c>
    </row>
    <row r="2111" spans="1:5">
      <c r="A2111" t="s">
        <v>156</v>
      </c>
      <c r="B2111" t="s">
        <v>672</v>
      </c>
      <c r="C2111" t="s">
        <v>569</v>
      </c>
      <c r="D2111" s="69">
        <v>17.549032175000001</v>
      </c>
      <c r="E2111">
        <v>2024</v>
      </c>
    </row>
    <row r="2112" spans="1:5">
      <c r="A2112" t="s">
        <v>157</v>
      </c>
      <c r="B2112" t="s">
        <v>673</v>
      </c>
      <c r="C2112" t="s">
        <v>569</v>
      </c>
      <c r="D2112" s="69">
        <v>10.205314009</v>
      </c>
      <c r="E2112">
        <v>2024</v>
      </c>
    </row>
    <row r="2113" spans="1:5">
      <c r="A2113" t="s">
        <v>158</v>
      </c>
      <c r="B2113" t="s">
        <v>674</v>
      </c>
      <c r="C2113" t="s">
        <v>569</v>
      </c>
      <c r="D2113" s="69" t="s">
        <v>570</v>
      </c>
      <c r="E2113">
        <v>2024</v>
      </c>
    </row>
    <row r="2114" spans="1:5">
      <c r="A2114" t="s">
        <v>159</v>
      </c>
      <c r="B2114" t="s">
        <v>675</v>
      </c>
      <c r="C2114" t="s">
        <v>569</v>
      </c>
      <c r="D2114" s="69" t="s">
        <v>570</v>
      </c>
      <c r="E2114">
        <v>2024</v>
      </c>
    </row>
    <row r="2115" spans="1:5">
      <c r="A2115" t="s">
        <v>160</v>
      </c>
      <c r="B2115" t="s">
        <v>676</v>
      </c>
      <c r="C2115" t="s">
        <v>569</v>
      </c>
      <c r="D2115" s="69">
        <v>10.537453293</v>
      </c>
      <c r="E2115">
        <v>2024</v>
      </c>
    </row>
    <row r="2116" spans="1:5">
      <c r="A2116" t="s">
        <v>32</v>
      </c>
      <c r="B2116" t="s">
        <v>677</v>
      </c>
      <c r="C2116" t="s">
        <v>18</v>
      </c>
      <c r="D2116" s="69">
        <v>4.0933802753000004</v>
      </c>
      <c r="E2116">
        <v>2024</v>
      </c>
    </row>
    <row r="2117" spans="1:5">
      <c r="A2117" t="s">
        <v>38</v>
      </c>
      <c r="B2117" t="s">
        <v>678</v>
      </c>
      <c r="C2117" t="s">
        <v>18</v>
      </c>
      <c r="D2117" s="69" t="s">
        <v>570</v>
      </c>
      <c r="E2117">
        <v>2024</v>
      </c>
    </row>
    <row r="2118" spans="1:5">
      <c r="A2118" t="s">
        <v>161</v>
      </c>
      <c r="B2118" t="s">
        <v>679</v>
      </c>
      <c r="C2118" t="s">
        <v>569</v>
      </c>
      <c r="D2118" s="69">
        <v>0</v>
      </c>
      <c r="E2118">
        <v>2024</v>
      </c>
    </row>
    <row r="2119" spans="1:5">
      <c r="A2119" t="s">
        <v>162</v>
      </c>
      <c r="B2119" t="s">
        <v>680</v>
      </c>
      <c r="C2119" t="s">
        <v>569</v>
      </c>
      <c r="D2119" s="69" t="s">
        <v>570</v>
      </c>
      <c r="E2119">
        <v>2024</v>
      </c>
    </row>
    <row r="2120" spans="1:5">
      <c r="A2120" t="s">
        <v>163</v>
      </c>
      <c r="B2120" t="s">
        <v>681</v>
      </c>
      <c r="C2120" t="s">
        <v>569</v>
      </c>
      <c r="D2120" s="69" t="s">
        <v>570</v>
      </c>
      <c r="E2120">
        <v>2024</v>
      </c>
    </row>
    <row r="2121" spans="1:5">
      <c r="A2121" t="s">
        <v>164</v>
      </c>
      <c r="B2121" t="s">
        <v>682</v>
      </c>
      <c r="C2121" t="s">
        <v>618</v>
      </c>
      <c r="D2121" s="69">
        <v>11.431339506</v>
      </c>
      <c r="E2121">
        <v>2024</v>
      </c>
    </row>
    <row r="2122" spans="1:5">
      <c r="A2122" t="s">
        <v>165</v>
      </c>
      <c r="B2122" t="s">
        <v>683</v>
      </c>
      <c r="C2122" t="s">
        <v>569</v>
      </c>
      <c r="D2122" s="69" t="s">
        <v>570</v>
      </c>
      <c r="E2122">
        <v>2024</v>
      </c>
    </row>
    <row r="2123" spans="1:5">
      <c r="A2123" t="s">
        <v>166</v>
      </c>
      <c r="B2123" t="s">
        <v>684</v>
      </c>
      <c r="C2123" t="s">
        <v>569</v>
      </c>
      <c r="D2123" s="69" t="s">
        <v>570</v>
      </c>
      <c r="E2123">
        <v>2024</v>
      </c>
    </row>
    <row r="2124" spans="1:5">
      <c r="A2124" t="s">
        <v>167</v>
      </c>
      <c r="B2124" t="s">
        <v>685</v>
      </c>
      <c r="C2124" t="s">
        <v>569</v>
      </c>
      <c r="D2124" s="69">
        <v>8.0733944954000005</v>
      </c>
      <c r="E2124">
        <v>2024</v>
      </c>
    </row>
    <row r="2125" spans="1:5">
      <c r="A2125" t="s">
        <v>168</v>
      </c>
      <c r="B2125" t="s">
        <v>686</v>
      </c>
      <c r="C2125" t="s">
        <v>569</v>
      </c>
      <c r="D2125" s="69">
        <v>9.0923746574000006</v>
      </c>
      <c r="E2125">
        <v>2024</v>
      </c>
    </row>
    <row r="2126" spans="1:5">
      <c r="A2126" t="s">
        <v>169</v>
      </c>
      <c r="B2126" t="s">
        <v>687</v>
      </c>
      <c r="C2126" t="s">
        <v>569</v>
      </c>
      <c r="D2126" s="69">
        <v>12.403889641999999</v>
      </c>
      <c r="E2126">
        <v>2024</v>
      </c>
    </row>
    <row r="2127" spans="1:5">
      <c r="A2127" t="s">
        <v>170</v>
      </c>
      <c r="B2127" t="s">
        <v>688</v>
      </c>
      <c r="C2127" t="s">
        <v>569</v>
      </c>
      <c r="D2127" s="69">
        <v>11.931753279</v>
      </c>
      <c r="E2127">
        <v>2024</v>
      </c>
    </row>
    <row r="2128" spans="1:5">
      <c r="A2128" t="s">
        <v>171</v>
      </c>
      <c r="B2128" t="s">
        <v>689</v>
      </c>
      <c r="C2128" t="s">
        <v>569</v>
      </c>
      <c r="D2128" s="69">
        <v>0</v>
      </c>
      <c r="E2128">
        <v>2024</v>
      </c>
    </row>
    <row r="2129" spans="1:5">
      <c r="A2129" t="s">
        <v>172</v>
      </c>
      <c r="B2129" t="s">
        <v>690</v>
      </c>
      <c r="C2129" t="s">
        <v>569</v>
      </c>
      <c r="D2129" s="69">
        <v>11.086956520999999</v>
      </c>
      <c r="E2129">
        <v>2024</v>
      </c>
    </row>
    <row r="2130" spans="1:5">
      <c r="A2130" t="s">
        <v>173</v>
      </c>
      <c r="B2130" t="s">
        <v>691</v>
      </c>
      <c r="C2130" t="s">
        <v>584</v>
      </c>
      <c r="D2130" s="69">
        <v>8.6779526694999998</v>
      </c>
      <c r="E2130">
        <v>2024</v>
      </c>
    </row>
    <row r="2131" spans="1:5">
      <c r="A2131" t="s">
        <v>174</v>
      </c>
      <c r="B2131" t="s">
        <v>692</v>
      </c>
      <c r="C2131" t="s">
        <v>569</v>
      </c>
      <c r="D2131" s="69">
        <v>8.5253456220999997</v>
      </c>
      <c r="E2131">
        <v>2024</v>
      </c>
    </row>
    <row r="2132" spans="1:5">
      <c r="A2132" t="s">
        <v>175</v>
      </c>
      <c r="B2132" t="s">
        <v>693</v>
      </c>
      <c r="C2132" t="s">
        <v>569</v>
      </c>
      <c r="D2132" s="69">
        <v>8.3123181377000002</v>
      </c>
      <c r="E2132">
        <v>2024</v>
      </c>
    </row>
    <row r="2133" spans="1:5">
      <c r="A2133" t="s">
        <v>176</v>
      </c>
      <c r="B2133" t="s">
        <v>694</v>
      </c>
      <c r="C2133" t="s">
        <v>569</v>
      </c>
      <c r="D2133" s="69">
        <v>9.9560083353</v>
      </c>
      <c r="E2133">
        <v>2024</v>
      </c>
    </row>
    <row r="2134" spans="1:5">
      <c r="A2134" t="s">
        <v>177</v>
      </c>
      <c r="B2134" t="s">
        <v>695</v>
      </c>
      <c r="C2134" t="s">
        <v>569</v>
      </c>
      <c r="D2134" s="69" t="s">
        <v>570</v>
      </c>
      <c r="E2134">
        <v>2024</v>
      </c>
    </row>
    <row r="2135" spans="1:5">
      <c r="A2135" t="s">
        <v>178</v>
      </c>
      <c r="B2135" t="s">
        <v>696</v>
      </c>
      <c r="C2135" t="s">
        <v>569</v>
      </c>
      <c r="D2135" s="69">
        <v>7.2923076922999996</v>
      </c>
      <c r="E2135">
        <v>2024</v>
      </c>
    </row>
    <row r="2136" spans="1:5">
      <c r="A2136" t="s">
        <v>41</v>
      </c>
      <c r="B2136" t="s">
        <v>697</v>
      </c>
      <c r="C2136" t="s">
        <v>18</v>
      </c>
      <c r="D2136" s="69" t="s">
        <v>570</v>
      </c>
      <c r="E2136">
        <v>2024</v>
      </c>
    </row>
    <row r="2137" spans="1:5">
      <c r="A2137" t="s">
        <v>179</v>
      </c>
      <c r="B2137" t="s">
        <v>698</v>
      </c>
      <c r="C2137" t="s">
        <v>584</v>
      </c>
      <c r="D2137" s="69">
        <v>0</v>
      </c>
      <c r="E2137">
        <v>2024</v>
      </c>
    </row>
    <row r="2138" spans="1:5">
      <c r="A2138" t="s">
        <v>180</v>
      </c>
      <c r="B2138" t="s">
        <v>699</v>
      </c>
      <c r="C2138" t="s">
        <v>569</v>
      </c>
      <c r="D2138" s="69">
        <v>14.079124057</v>
      </c>
      <c r="E2138">
        <v>2024</v>
      </c>
    </row>
    <row r="2139" spans="1:5">
      <c r="A2139" t="s">
        <v>39</v>
      </c>
      <c r="B2139" t="s">
        <v>699</v>
      </c>
      <c r="C2139" t="s">
        <v>18</v>
      </c>
      <c r="D2139" s="69" t="s">
        <v>570</v>
      </c>
      <c r="E2139">
        <v>2024</v>
      </c>
    </row>
    <row r="2140" spans="1:5">
      <c r="A2140" t="s">
        <v>40</v>
      </c>
      <c r="B2140" t="s">
        <v>700</v>
      </c>
      <c r="C2140" t="s">
        <v>18</v>
      </c>
      <c r="D2140" s="69" t="s">
        <v>570</v>
      </c>
      <c r="E2140">
        <v>2024</v>
      </c>
    </row>
    <row r="2141" spans="1:5">
      <c r="A2141" t="s">
        <v>181</v>
      </c>
      <c r="B2141" t="s">
        <v>701</v>
      </c>
      <c r="C2141" t="s">
        <v>569</v>
      </c>
      <c r="D2141" s="69">
        <v>8.5746025134000003</v>
      </c>
      <c r="E2141">
        <v>2024</v>
      </c>
    </row>
    <row r="2142" spans="1:5">
      <c r="A2142" t="s">
        <v>182</v>
      </c>
      <c r="B2142" t="s">
        <v>702</v>
      </c>
      <c r="C2142" t="s">
        <v>569</v>
      </c>
      <c r="D2142" s="69" t="s">
        <v>570</v>
      </c>
      <c r="E2142">
        <v>2024</v>
      </c>
    </row>
    <row r="2143" spans="1:5">
      <c r="A2143" t="s">
        <v>183</v>
      </c>
      <c r="B2143" t="s">
        <v>703</v>
      </c>
      <c r="C2143" t="s">
        <v>569</v>
      </c>
      <c r="D2143" s="69">
        <v>8.1802164611000006</v>
      </c>
      <c r="E2143">
        <v>2024</v>
      </c>
    </row>
    <row r="2144" spans="1:5">
      <c r="A2144" t="s">
        <v>184</v>
      </c>
      <c r="B2144" t="s">
        <v>704</v>
      </c>
      <c r="C2144" t="s">
        <v>569</v>
      </c>
      <c r="D2144" s="69">
        <v>1.6982133381</v>
      </c>
      <c r="E2144">
        <v>2024</v>
      </c>
    </row>
    <row r="2145" spans="1:5">
      <c r="A2145" t="s">
        <v>185</v>
      </c>
      <c r="B2145" t="s">
        <v>705</v>
      </c>
      <c r="C2145" t="s">
        <v>584</v>
      </c>
      <c r="D2145" s="69">
        <v>5.5148166749999996</v>
      </c>
      <c r="E2145">
        <v>2024</v>
      </c>
    </row>
    <row r="2146" spans="1:5">
      <c r="A2146" t="s">
        <v>186</v>
      </c>
      <c r="B2146" t="s">
        <v>706</v>
      </c>
      <c r="C2146" t="s">
        <v>569</v>
      </c>
      <c r="D2146" s="69">
        <v>1.5634183613999999</v>
      </c>
      <c r="E2146">
        <v>2024</v>
      </c>
    </row>
    <row r="2147" spans="1:5">
      <c r="A2147" t="s">
        <v>187</v>
      </c>
      <c r="B2147" t="s">
        <v>706</v>
      </c>
      <c r="C2147" t="s">
        <v>569</v>
      </c>
      <c r="D2147" s="69" t="s">
        <v>570</v>
      </c>
      <c r="E2147">
        <v>2024</v>
      </c>
    </row>
    <row r="2148" spans="1:5">
      <c r="A2148" t="s">
        <v>188</v>
      </c>
      <c r="B2148" t="s">
        <v>707</v>
      </c>
      <c r="C2148" t="s">
        <v>584</v>
      </c>
      <c r="D2148" s="69">
        <v>3.1695234704000002</v>
      </c>
      <c r="E2148">
        <v>2024</v>
      </c>
    </row>
    <row r="2149" spans="1:5">
      <c r="A2149" t="s">
        <v>189</v>
      </c>
      <c r="B2149" t="s">
        <v>707</v>
      </c>
      <c r="C2149" t="s">
        <v>569</v>
      </c>
      <c r="D2149" s="69" t="s">
        <v>570</v>
      </c>
      <c r="E2149">
        <v>2024</v>
      </c>
    </row>
    <row r="2150" spans="1:5">
      <c r="A2150" t="s">
        <v>190</v>
      </c>
      <c r="B2150" t="s">
        <v>708</v>
      </c>
      <c r="C2150" t="s">
        <v>569</v>
      </c>
      <c r="D2150" s="69">
        <v>5.8740642888999997</v>
      </c>
      <c r="E2150">
        <v>2024</v>
      </c>
    </row>
    <row r="2151" spans="1:5">
      <c r="A2151" t="s">
        <v>191</v>
      </c>
      <c r="B2151" t="s">
        <v>709</v>
      </c>
      <c r="C2151" t="s">
        <v>569</v>
      </c>
      <c r="D2151" s="69">
        <v>11.991199118999999</v>
      </c>
      <c r="E2151">
        <v>2024</v>
      </c>
    </row>
    <row r="2152" spans="1:5">
      <c r="A2152" t="s">
        <v>192</v>
      </c>
      <c r="B2152" t="s">
        <v>710</v>
      </c>
      <c r="C2152" t="s">
        <v>569</v>
      </c>
      <c r="D2152" s="69">
        <v>11.343993084999999</v>
      </c>
      <c r="E2152">
        <v>2024</v>
      </c>
    </row>
    <row r="2153" spans="1:5">
      <c r="A2153" t="s">
        <v>193</v>
      </c>
      <c r="B2153" t="s">
        <v>710</v>
      </c>
      <c r="C2153" t="s">
        <v>569</v>
      </c>
      <c r="D2153" s="69" t="s">
        <v>570</v>
      </c>
      <c r="E2153">
        <v>2024</v>
      </c>
    </row>
    <row r="2154" spans="1:5">
      <c r="A2154" t="s">
        <v>194</v>
      </c>
      <c r="B2154" t="s">
        <v>711</v>
      </c>
      <c r="C2154" t="s">
        <v>569</v>
      </c>
      <c r="D2154" s="69" t="s">
        <v>570</v>
      </c>
      <c r="E2154">
        <v>2024</v>
      </c>
    </row>
    <row r="2155" spans="1:5">
      <c r="A2155" t="s">
        <v>195</v>
      </c>
      <c r="B2155" t="s">
        <v>712</v>
      </c>
      <c r="C2155" t="s">
        <v>569</v>
      </c>
      <c r="D2155" s="69" t="s">
        <v>570</v>
      </c>
      <c r="E2155">
        <v>2024</v>
      </c>
    </row>
    <row r="2156" spans="1:5">
      <c r="A2156" t="s">
        <v>196</v>
      </c>
      <c r="B2156" t="s">
        <v>713</v>
      </c>
      <c r="C2156" t="s">
        <v>569</v>
      </c>
      <c r="D2156" s="69" t="s">
        <v>570</v>
      </c>
      <c r="E2156">
        <v>2024</v>
      </c>
    </row>
    <row r="2157" spans="1:5">
      <c r="A2157" t="s">
        <v>197</v>
      </c>
      <c r="B2157" t="s">
        <v>714</v>
      </c>
      <c r="C2157" t="s">
        <v>569</v>
      </c>
      <c r="D2157" s="69">
        <v>12.270852428</v>
      </c>
      <c r="E2157">
        <v>2024</v>
      </c>
    </row>
    <row r="2158" spans="1:5">
      <c r="A2158" t="s">
        <v>198</v>
      </c>
      <c r="B2158" t="s">
        <v>715</v>
      </c>
      <c r="C2158" t="s">
        <v>584</v>
      </c>
      <c r="D2158" s="69" t="s">
        <v>570</v>
      </c>
      <c r="E2158">
        <v>2024</v>
      </c>
    </row>
    <row r="2159" spans="1:5">
      <c r="A2159" t="s">
        <v>199</v>
      </c>
      <c r="B2159" t="s">
        <v>716</v>
      </c>
      <c r="C2159" t="s">
        <v>13</v>
      </c>
      <c r="D2159" s="69">
        <v>9.8090965073999996</v>
      </c>
      <c r="E2159">
        <v>2024</v>
      </c>
    </row>
    <row r="2160" spans="1:5">
      <c r="A2160" t="s">
        <v>200</v>
      </c>
      <c r="B2160" t="s">
        <v>716</v>
      </c>
      <c r="C2160" t="s">
        <v>569</v>
      </c>
      <c r="D2160" s="69" t="s">
        <v>570</v>
      </c>
      <c r="E2160">
        <v>2024</v>
      </c>
    </row>
    <row r="2161" spans="1:5">
      <c r="A2161" t="s">
        <v>201</v>
      </c>
      <c r="B2161" t="s">
        <v>717</v>
      </c>
      <c r="C2161" t="s">
        <v>13</v>
      </c>
      <c r="D2161" s="69">
        <v>9.5762582223999999</v>
      </c>
      <c r="E2161">
        <v>2024</v>
      </c>
    </row>
    <row r="2162" spans="1:5">
      <c r="A2162" t="s">
        <v>202</v>
      </c>
      <c r="B2162" t="s">
        <v>718</v>
      </c>
      <c r="C2162" t="s">
        <v>13</v>
      </c>
      <c r="D2162" s="69" t="s">
        <v>570</v>
      </c>
      <c r="E2162">
        <v>2024</v>
      </c>
    </row>
    <row r="2163" spans="1:5">
      <c r="A2163" t="s">
        <v>203</v>
      </c>
      <c r="B2163" t="s">
        <v>719</v>
      </c>
      <c r="C2163" t="s">
        <v>13</v>
      </c>
      <c r="D2163" s="69" t="s">
        <v>570</v>
      </c>
      <c r="E2163">
        <v>2024</v>
      </c>
    </row>
    <row r="2164" spans="1:5">
      <c r="A2164" t="s">
        <v>204</v>
      </c>
      <c r="B2164" t="s">
        <v>720</v>
      </c>
      <c r="C2164" t="s">
        <v>10</v>
      </c>
      <c r="D2164" s="69">
        <v>0</v>
      </c>
      <c r="E2164">
        <v>2024</v>
      </c>
    </row>
    <row r="2165" spans="1:5">
      <c r="A2165" t="s">
        <v>205</v>
      </c>
      <c r="B2165" t="s">
        <v>720</v>
      </c>
      <c r="C2165" t="s">
        <v>10</v>
      </c>
      <c r="D2165" s="69" t="s">
        <v>570</v>
      </c>
      <c r="E2165">
        <v>2024</v>
      </c>
    </row>
    <row r="2166" spans="1:5">
      <c r="A2166" t="s">
        <v>26</v>
      </c>
      <c r="B2166" t="s">
        <v>721</v>
      </c>
      <c r="C2166" t="s">
        <v>18</v>
      </c>
      <c r="D2166" s="69">
        <v>10.984936268</v>
      </c>
      <c r="E2166">
        <v>2024</v>
      </c>
    </row>
    <row r="2167" spans="1:5">
      <c r="A2167" t="s">
        <v>206</v>
      </c>
      <c r="B2167" t="s">
        <v>722</v>
      </c>
      <c r="C2167" t="s">
        <v>10</v>
      </c>
      <c r="D2167" s="69" t="s">
        <v>570</v>
      </c>
      <c r="E2167">
        <v>2024</v>
      </c>
    </row>
    <row r="2168" spans="1:5">
      <c r="A2168" t="s">
        <v>33</v>
      </c>
      <c r="B2168" t="s">
        <v>723</v>
      </c>
      <c r="C2168" t="s">
        <v>18</v>
      </c>
      <c r="D2168" s="69">
        <v>3.8928012519999999</v>
      </c>
      <c r="E2168">
        <v>2024</v>
      </c>
    </row>
    <row r="2169" spans="1:5">
      <c r="A2169" t="s">
        <v>207</v>
      </c>
      <c r="B2169" t="s">
        <v>724</v>
      </c>
      <c r="C2169" t="s">
        <v>569</v>
      </c>
      <c r="D2169" s="69">
        <v>13.530326594</v>
      </c>
      <c r="E2169">
        <v>2024</v>
      </c>
    </row>
    <row r="2170" spans="1:5">
      <c r="A2170" t="s">
        <v>208</v>
      </c>
      <c r="B2170" t="s">
        <v>725</v>
      </c>
      <c r="C2170" t="s">
        <v>584</v>
      </c>
      <c r="D2170" s="69">
        <v>8.8789018280000001</v>
      </c>
      <c r="E2170">
        <v>2024</v>
      </c>
    </row>
    <row r="2171" spans="1:5">
      <c r="A2171" t="s">
        <v>209</v>
      </c>
      <c r="B2171" t="s">
        <v>726</v>
      </c>
      <c r="C2171" t="s">
        <v>584</v>
      </c>
      <c r="D2171" s="69">
        <v>11.473962930000001</v>
      </c>
      <c r="E2171">
        <v>2024</v>
      </c>
    </row>
    <row r="2172" spans="1:5">
      <c r="A2172" t="s">
        <v>210</v>
      </c>
      <c r="B2172" t="s">
        <v>727</v>
      </c>
      <c r="C2172" t="s">
        <v>728</v>
      </c>
      <c r="D2172" s="69">
        <v>10.628657124</v>
      </c>
      <c r="E2172">
        <v>2024</v>
      </c>
    </row>
    <row r="2173" spans="1:5">
      <c r="A2173" t="s">
        <v>211</v>
      </c>
      <c r="B2173" t="s">
        <v>729</v>
      </c>
      <c r="C2173" t="s">
        <v>584</v>
      </c>
      <c r="D2173" s="69">
        <v>0</v>
      </c>
      <c r="E2173">
        <v>2024</v>
      </c>
    </row>
    <row r="2174" spans="1:5">
      <c r="A2174" t="s">
        <v>212</v>
      </c>
      <c r="B2174" t="s">
        <v>729</v>
      </c>
      <c r="C2174" t="s">
        <v>584</v>
      </c>
      <c r="D2174" s="69" t="s">
        <v>570</v>
      </c>
      <c r="E2174">
        <v>2024</v>
      </c>
    </row>
    <row r="2175" spans="1:5">
      <c r="A2175" t="s">
        <v>213</v>
      </c>
      <c r="B2175" t="s">
        <v>730</v>
      </c>
      <c r="C2175" t="s">
        <v>569</v>
      </c>
      <c r="D2175" s="69">
        <v>10.486568676999999</v>
      </c>
      <c r="E2175">
        <v>2024</v>
      </c>
    </row>
    <row r="2176" spans="1:5">
      <c r="A2176" t="s">
        <v>214</v>
      </c>
      <c r="B2176" t="s">
        <v>731</v>
      </c>
      <c r="C2176" t="s">
        <v>13</v>
      </c>
      <c r="D2176" s="69" t="s">
        <v>570</v>
      </c>
      <c r="E2176">
        <v>2024</v>
      </c>
    </row>
    <row r="2177" spans="1:5">
      <c r="A2177" t="s">
        <v>37</v>
      </c>
      <c r="B2177" t="s">
        <v>732</v>
      </c>
      <c r="C2177" t="s">
        <v>18</v>
      </c>
      <c r="D2177" s="69" t="s">
        <v>570</v>
      </c>
      <c r="E2177">
        <v>2024</v>
      </c>
    </row>
    <row r="2178" spans="1:5">
      <c r="A2178" t="s">
        <v>215</v>
      </c>
      <c r="B2178" t="s">
        <v>733</v>
      </c>
      <c r="C2178" t="s">
        <v>569</v>
      </c>
      <c r="D2178" s="69">
        <v>9.3360211667000002</v>
      </c>
      <c r="E2178">
        <v>2024</v>
      </c>
    </row>
    <row r="2179" spans="1:5">
      <c r="A2179" t="s">
        <v>216</v>
      </c>
      <c r="B2179" t="s">
        <v>733</v>
      </c>
      <c r="C2179" t="s">
        <v>569</v>
      </c>
      <c r="D2179" s="69" t="s">
        <v>570</v>
      </c>
      <c r="E2179">
        <v>2024</v>
      </c>
    </row>
    <row r="2180" spans="1:5">
      <c r="A2180" t="s">
        <v>217</v>
      </c>
      <c r="B2180" t="s">
        <v>734</v>
      </c>
      <c r="C2180" t="s">
        <v>13</v>
      </c>
      <c r="D2180" s="69" t="s">
        <v>570</v>
      </c>
      <c r="E2180">
        <v>2024</v>
      </c>
    </row>
    <row r="2181" spans="1:5">
      <c r="A2181" t="s">
        <v>218</v>
      </c>
      <c r="B2181" t="s">
        <v>734</v>
      </c>
      <c r="C2181" t="s">
        <v>13</v>
      </c>
      <c r="D2181" s="69" t="s">
        <v>570</v>
      </c>
      <c r="E2181">
        <v>2024</v>
      </c>
    </row>
    <row r="2182" spans="1:5">
      <c r="A2182" t="s">
        <v>219</v>
      </c>
      <c r="B2182" t="s">
        <v>735</v>
      </c>
      <c r="C2182" t="s">
        <v>10</v>
      </c>
      <c r="D2182" s="69">
        <v>8.9617486338999992</v>
      </c>
      <c r="E2182">
        <v>2024</v>
      </c>
    </row>
    <row r="2183" spans="1:5">
      <c r="A2183" t="s">
        <v>220</v>
      </c>
      <c r="B2183" t="s">
        <v>735</v>
      </c>
      <c r="C2183" t="s">
        <v>10</v>
      </c>
      <c r="D2183" s="69" t="s">
        <v>570</v>
      </c>
      <c r="E2183">
        <v>2024</v>
      </c>
    </row>
    <row r="2184" spans="1:5">
      <c r="A2184" t="s">
        <v>221</v>
      </c>
      <c r="B2184" t="s">
        <v>736</v>
      </c>
      <c r="C2184" t="s">
        <v>569</v>
      </c>
      <c r="D2184" s="69">
        <v>10.996926623</v>
      </c>
      <c r="E2184">
        <v>2024</v>
      </c>
    </row>
    <row r="2185" spans="1:5">
      <c r="A2185" t="s">
        <v>222</v>
      </c>
      <c r="B2185" t="s">
        <v>737</v>
      </c>
      <c r="C2185" t="s">
        <v>569</v>
      </c>
      <c r="D2185" s="69">
        <v>9.6275071633000007</v>
      </c>
      <c r="E2185">
        <v>2024</v>
      </c>
    </row>
    <row r="2186" spans="1:5">
      <c r="A2186" t="s">
        <v>223</v>
      </c>
      <c r="B2186" t="s">
        <v>738</v>
      </c>
      <c r="C2186" t="s">
        <v>569</v>
      </c>
      <c r="D2186" s="69">
        <v>10.72905357</v>
      </c>
      <c r="E2186">
        <v>2024</v>
      </c>
    </row>
    <row r="2187" spans="1:5">
      <c r="A2187" t="s">
        <v>224</v>
      </c>
      <c r="B2187" t="s">
        <v>739</v>
      </c>
      <c r="C2187" t="s">
        <v>13</v>
      </c>
      <c r="D2187" s="69">
        <v>8.2043632296000002</v>
      </c>
      <c r="E2187">
        <v>2024</v>
      </c>
    </row>
    <row r="2188" spans="1:5">
      <c r="A2188" t="s">
        <v>24</v>
      </c>
      <c r="B2188" t="s">
        <v>740</v>
      </c>
      <c r="C2188" t="s">
        <v>18</v>
      </c>
      <c r="D2188" s="69">
        <v>52.648406692999998</v>
      </c>
      <c r="E2188">
        <v>2024</v>
      </c>
    </row>
    <row r="2189" spans="1:5">
      <c r="A2189" t="s">
        <v>29</v>
      </c>
      <c r="B2189" t="s">
        <v>741</v>
      </c>
      <c r="C2189" t="s">
        <v>18</v>
      </c>
      <c r="D2189" s="69">
        <v>7.9587660122999999</v>
      </c>
      <c r="E2189">
        <v>2024</v>
      </c>
    </row>
    <row r="2190" spans="1:5">
      <c r="A2190" t="s">
        <v>225</v>
      </c>
      <c r="B2190" t="s">
        <v>742</v>
      </c>
      <c r="C2190" t="s">
        <v>577</v>
      </c>
      <c r="D2190" s="69">
        <v>8.8235294117999992</v>
      </c>
      <c r="E2190">
        <v>2024</v>
      </c>
    </row>
    <row r="2191" spans="1:5">
      <c r="A2191" t="s">
        <v>226</v>
      </c>
      <c r="B2191" t="s">
        <v>743</v>
      </c>
      <c r="C2191" t="s">
        <v>577</v>
      </c>
      <c r="D2191" s="69">
        <v>16.458442059999999</v>
      </c>
      <c r="E2191">
        <v>2024</v>
      </c>
    </row>
    <row r="2192" spans="1:5">
      <c r="A2192" t="s">
        <v>227</v>
      </c>
      <c r="B2192" t="s">
        <v>744</v>
      </c>
      <c r="C2192" t="s">
        <v>13</v>
      </c>
      <c r="D2192" s="69">
        <v>6.4239577216999999</v>
      </c>
      <c r="E2192">
        <v>2024</v>
      </c>
    </row>
    <row r="2193" spans="1:5">
      <c r="A2193" t="s">
        <v>36</v>
      </c>
      <c r="B2193" t="s">
        <v>745</v>
      </c>
      <c r="C2193" t="s">
        <v>18</v>
      </c>
      <c r="D2193" s="69">
        <v>2.4945770065000001</v>
      </c>
      <c r="E2193">
        <v>2024</v>
      </c>
    </row>
    <row r="2194" spans="1:5">
      <c r="A2194" t="s">
        <v>228</v>
      </c>
      <c r="B2194" t="s">
        <v>746</v>
      </c>
      <c r="C2194" t="s">
        <v>577</v>
      </c>
      <c r="D2194" s="69">
        <v>10.059282768999999</v>
      </c>
      <c r="E2194">
        <v>2024</v>
      </c>
    </row>
    <row r="2195" spans="1:5">
      <c r="A2195" t="s">
        <v>229</v>
      </c>
      <c r="B2195" t="s">
        <v>747</v>
      </c>
      <c r="C2195" t="s">
        <v>10</v>
      </c>
      <c r="D2195" s="69">
        <v>7.2652501714</v>
      </c>
      <c r="E2195">
        <v>2024</v>
      </c>
    </row>
    <row r="2196" spans="1:5">
      <c r="A2196" t="s">
        <v>230</v>
      </c>
      <c r="B2196" t="s">
        <v>748</v>
      </c>
      <c r="C2196" t="s">
        <v>577</v>
      </c>
      <c r="D2196" s="69">
        <v>0</v>
      </c>
      <c r="E2196">
        <v>2024</v>
      </c>
    </row>
    <row r="2197" spans="1:5">
      <c r="A2197" t="s">
        <v>231</v>
      </c>
      <c r="B2197" t="s">
        <v>749</v>
      </c>
      <c r="C2197" t="s">
        <v>569</v>
      </c>
      <c r="D2197" s="69">
        <v>10.848791455000001</v>
      </c>
      <c r="E2197">
        <v>2024</v>
      </c>
    </row>
    <row r="2198" spans="1:5">
      <c r="A2198" t="s">
        <v>232</v>
      </c>
      <c r="B2198" t="s">
        <v>750</v>
      </c>
      <c r="C2198" t="s">
        <v>618</v>
      </c>
      <c r="D2198" s="69" t="s">
        <v>570</v>
      </c>
      <c r="E2198">
        <v>2024</v>
      </c>
    </row>
    <row r="2199" spans="1:5">
      <c r="A2199" t="s">
        <v>233</v>
      </c>
      <c r="B2199" t="s">
        <v>751</v>
      </c>
      <c r="C2199" t="s">
        <v>569</v>
      </c>
      <c r="D2199" s="69">
        <v>12.173811742</v>
      </c>
      <c r="E2199">
        <v>2024</v>
      </c>
    </row>
    <row r="2200" spans="1:5">
      <c r="A2200" t="s">
        <v>234</v>
      </c>
      <c r="B2200" t="s">
        <v>752</v>
      </c>
      <c r="C2200" t="s">
        <v>13</v>
      </c>
      <c r="D2200" s="69">
        <v>9.0834697218000002</v>
      </c>
      <c r="E2200">
        <v>2024</v>
      </c>
    </row>
    <row r="2201" spans="1:5">
      <c r="A2201" t="s">
        <v>235</v>
      </c>
      <c r="B2201" t="s">
        <v>753</v>
      </c>
      <c r="C2201" t="s">
        <v>10</v>
      </c>
      <c r="D2201" s="69">
        <v>9.9176997603999997</v>
      </c>
      <c r="E2201">
        <v>2024</v>
      </c>
    </row>
    <row r="2202" spans="1:5">
      <c r="A2202" t="s">
        <v>236</v>
      </c>
      <c r="B2202" t="s">
        <v>754</v>
      </c>
      <c r="C2202" t="s">
        <v>577</v>
      </c>
      <c r="D2202" s="69">
        <v>9.1176470587999994</v>
      </c>
      <c r="E2202">
        <v>2024</v>
      </c>
    </row>
    <row r="2203" spans="1:5">
      <c r="A2203" t="s">
        <v>237</v>
      </c>
      <c r="B2203" t="s">
        <v>755</v>
      </c>
      <c r="C2203" t="s">
        <v>8</v>
      </c>
      <c r="D2203" s="69">
        <v>13.512978861000001</v>
      </c>
      <c r="E2203">
        <v>2024</v>
      </c>
    </row>
    <row r="2204" spans="1:5">
      <c r="A2204" t="s">
        <v>238</v>
      </c>
      <c r="B2204" t="s">
        <v>755</v>
      </c>
      <c r="C2204" t="s">
        <v>8</v>
      </c>
      <c r="D2204" s="69" t="s">
        <v>570</v>
      </c>
      <c r="E2204">
        <v>2024</v>
      </c>
    </row>
    <row r="2205" spans="1:5">
      <c r="A2205" t="s">
        <v>239</v>
      </c>
      <c r="B2205" t="s">
        <v>660</v>
      </c>
      <c r="C2205" t="s">
        <v>728</v>
      </c>
      <c r="D2205" s="69">
        <v>0.20411950269000001</v>
      </c>
      <c r="E2205">
        <v>2024</v>
      </c>
    </row>
    <row r="2206" spans="1:5">
      <c r="A2206" t="s">
        <v>240</v>
      </c>
      <c r="B2206" t="s">
        <v>756</v>
      </c>
      <c r="C2206" t="s">
        <v>728</v>
      </c>
      <c r="D2206" s="69">
        <v>9.2590968873000001</v>
      </c>
      <c r="E2206">
        <v>2024</v>
      </c>
    </row>
    <row r="2207" spans="1:5">
      <c r="A2207" t="s">
        <v>241</v>
      </c>
      <c r="B2207" t="s">
        <v>757</v>
      </c>
      <c r="C2207" t="s">
        <v>728</v>
      </c>
      <c r="D2207" s="69">
        <v>8.2299932031999994</v>
      </c>
      <c r="E2207">
        <v>2024</v>
      </c>
    </row>
    <row r="2208" spans="1:5">
      <c r="A2208" t="s">
        <v>242</v>
      </c>
      <c r="B2208" t="s">
        <v>758</v>
      </c>
      <c r="C2208" t="s">
        <v>13</v>
      </c>
      <c r="D2208" s="69" t="s">
        <v>570</v>
      </c>
      <c r="E2208">
        <v>2024</v>
      </c>
    </row>
    <row r="2209" spans="1:5">
      <c r="A2209" t="s">
        <v>243</v>
      </c>
      <c r="B2209" t="s">
        <v>758</v>
      </c>
      <c r="C2209" t="s">
        <v>13</v>
      </c>
      <c r="D2209" s="69" t="s">
        <v>570</v>
      </c>
      <c r="E2209">
        <v>2024</v>
      </c>
    </row>
    <row r="2210" spans="1:5">
      <c r="A2210" t="s">
        <v>244</v>
      </c>
      <c r="B2210" t="s">
        <v>759</v>
      </c>
      <c r="C2210" t="s">
        <v>569</v>
      </c>
      <c r="D2210" s="69">
        <v>13.000251699</v>
      </c>
      <c r="E2210">
        <v>2024</v>
      </c>
    </row>
    <row r="2211" spans="1:5">
      <c r="A2211" t="s">
        <v>245</v>
      </c>
      <c r="B2211" t="s">
        <v>760</v>
      </c>
      <c r="C2211" t="s">
        <v>618</v>
      </c>
      <c r="D2211" s="69" t="s">
        <v>570</v>
      </c>
      <c r="E2211">
        <v>2024</v>
      </c>
    </row>
    <row r="2212" spans="1:5">
      <c r="A2212" t="s">
        <v>246</v>
      </c>
      <c r="B2212" t="s">
        <v>761</v>
      </c>
      <c r="C2212" t="s">
        <v>569</v>
      </c>
      <c r="D2212" s="69" t="s">
        <v>570</v>
      </c>
      <c r="E2212">
        <v>2024</v>
      </c>
    </row>
    <row r="2213" spans="1:5">
      <c r="A2213" t="s">
        <v>247</v>
      </c>
      <c r="B2213" t="s">
        <v>762</v>
      </c>
      <c r="C2213" t="s">
        <v>577</v>
      </c>
      <c r="D2213" s="69">
        <v>5.5043488649999999</v>
      </c>
      <c r="E2213">
        <v>2024</v>
      </c>
    </row>
    <row r="2214" spans="1:5">
      <c r="A2214" t="s">
        <v>248</v>
      </c>
      <c r="B2214" t="s">
        <v>763</v>
      </c>
      <c r="C2214" t="s">
        <v>577</v>
      </c>
      <c r="D2214" s="69">
        <v>4.5837595485999998</v>
      </c>
      <c r="E2214">
        <v>2024</v>
      </c>
    </row>
    <row r="2215" spans="1:5">
      <c r="A2215" t="s">
        <v>249</v>
      </c>
      <c r="B2215" t="s">
        <v>764</v>
      </c>
      <c r="C2215" t="s">
        <v>618</v>
      </c>
      <c r="D2215" s="69">
        <v>11.933883009000001</v>
      </c>
      <c r="E2215">
        <v>2024</v>
      </c>
    </row>
    <row r="2216" spans="1:5">
      <c r="A2216" t="s">
        <v>250</v>
      </c>
      <c r="B2216" t="s">
        <v>765</v>
      </c>
      <c r="C2216" t="s">
        <v>618</v>
      </c>
      <c r="D2216" s="69" t="s">
        <v>570</v>
      </c>
      <c r="E2216">
        <v>2024</v>
      </c>
    </row>
    <row r="2217" spans="1:5">
      <c r="A2217" t="s">
        <v>251</v>
      </c>
      <c r="B2217" t="s">
        <v>765</v>
      </c>
      <c r="C2217" t="s">
        <v>618</v>
      </c>
      <c r="D2217" s="69" t="s">
        <v>570</v>
      </c>
      <c r="E2217">
        <v>2024</v>
      </c>
    </row>
    <row r="2218" spans="1:5">
      <c r="A2218" t="s">
        <v>252</v>
      </c>
      <c r="B2218" t="s">
        <v>766</v>
      </c>
      <c r="C2218" t="s">
        <v>13</v>
      </c>
      <c r="D2218" s="69">
        <v>9.9932705248999998</v>
      </c>
      <c r="E2218">
        <v>2024</v>
      </c>
    </row>
    <row r="2219" spans="1:5">
      <c r="A2219" t="s">
        <v>253</v>
      </c>
      <c r="B2219" t="s">
        <v>767</v>
      </c>
      <c r="C2219" t="s">
        <v>618</v>
      </c>
      <c r="D2219" s="69">
        <v>8.2424242424000003</v>
      </c>
      <c r="E2219">
        <v>2024</v>
      </c>
    </row>
    <row r="2220" spans="1:5">
      <c r="A2220" t="s">
        <v>254</v>
      </c>
      <c r="B2220" t="s">
        <v>768</v>
      </c>
      <c r="C2220" t="s">
        <v>569</v>
      </c>
      <c r="D2220" s="69">
        <v>11.073170730999999</v>
      </c>
      <c r="E2220">
        <v>2024</v>
      </c>
    </row>
    <row r="2221" spans="1:5">
      <c r="A2221" t="s">
        <v>255</v>
      </c>
      <c r="B2221" t="s">
        <v>769</v>
      </c>
      <c r="C2221" t="s">
        <v>577</v>
      </c>
      <c r="D2221" s="69">
        <v>11.412722766</v>
      </c>
      <c r="E2221">
        <v>2024</v>
      </c>
    </row>
    <row r="2222" spans="1:5">
      <c r="A2222" t="s">
        <v>256</v>
      </c>
      <c r="B2222" t="s">
        <v>770</v>
      </c>
      <c r="C2222" t="s">
        <v>569</v>
      </c>
      <c r="D2222" s="69" t="s">
        <v>570</v>
      </c>
      <c r="E2222">
        <v>2024</v>
      </c>
    </row>
    <row r="2223" spans="1:5">
      <c r="A2223" t="s">
        <v>257</v>
      </c>
      <c r="B2223" t="s">
        <v>771</v>
      </c>
      <c r="C2223" t="s">
        <v>569</v>
      </c>
      <c r="D2223" s="69" t="s">
        <v>570</v>
      </c>
      <c r="E2223">
        <v>2024</v>
      </c>
    </row>
    <row r="2224" spans="1:5">
      <c r="A2224" t="s">
        <v>258</v>
      </c>
      <c r="B2224" t="s">
        <v>772</v>
      </c>
      <c r="C2224" t="s">
        <v>569</v>
      </c>
      <c r="D2224" s="69">
        <v>10.878990934000001</v>
      </c>
      <c r="E2224">
        <v>2024</v>
      </c>
    </row>
    <row r="2225" spans="1:5">
      <c r="A2225" t="s">
        <v>259</v>
      </c>
      <c r="B2225" t="s">
        <v>773</v>
      </c>
      <c r="C2225" t="s">
        <v>569</v>
      </c>
      <c r="D2225" s="69">
        <v>9.7612452182999991</v>
      </c>
      <c r="E2225">
        <v>2024</v>
      </c>
    </row>
    <row r="2226" spans="1:5">
      <c r="A2226" t="s">
        <v>260</v>
      </c>
      <c r="B2226" t="s">
        <v>774</v>
      </c>
      <c r="C2226" t="s">
        <v>569</v>
      </c>
      <c r="D2226" s="69" t="s">
        <v>570</v>
      </c>
      <c r="E2226">
        <v>2024</v>
      </c>
    </row>
    <row r="2227" spans="1:5">
      <c r="A2227" t="s">
        <v>261</v>
      </c>
      <c r="B2227" t="s">
        <v>775</v>
      </c>
      <c r="C2227" t="s">
        <v>584</v>
      </c>
      <c r="D2227" s="69" t="s">
        <v>570</v>
      </c>
      <c r="E2227">
        <v>2024</v>
      </c>
    </row>
    <row r="2228" spans="1:5">
      <c r="A2228" t="s">
        <v>262</v>
      </c>
      <c r="B2228" t="s">
        <v>776</v>
      </c>
      <c r="C2228" t="s">
        <v>577</v>
      </c>
      <c r="D2228" s="69">
        <v>7.0062451210000001</v>
      </c>
      <c r="E2228">
        <v>2024</v>
      </c>
    </row>
    <row r="2229" spans="1:5">
      <c r="A2229" t="s">
        <v>263</v>
      </c>
      <c r="B2229" t="s">
        <v>777</v>
      </c>
      <c r="C2229" t="s">
        <v>569</v>
      </c>
      <c r="D2229" s="69" t="s">
        <v>570</v>
      </c>
      <c r="E2229">
        <v>2024</v>
      </c>
    </row>
    <row r="2230" spans="1:5">
      <c r="A2230" t="s">
        <v>264</v>
      </c>
      <c r="B2230" t="s">
        <v>778</v>
      </c>
      <c r="C2230" t="s">
        <v>569</v>
      </c>
      <c r="D2230" s="69">
        <v>3.8157192301</v>
      </c>
      <c r="E2230">
        <v>2024</v>
      </c>
    </row>
    <row r="2231" spans="1:5">
      <c r="A2231" t="s">
        <v>265</v>
      </c>
      <c r="B2231" t="s">
        <v>779</v>
      </c>
      <c r="C2231" t="s">
        <v>569</v>
      </c>
      <c r="D2231" s="69" t="s">
        <v>570</v>
      </c>
      <c r="E2231">
        <v>2024</v>
      </c>
    </row>
    <row r="2232" spans="1:5">
      <c r="A2232" t="s">
        <v>266</v>
      </c>
      <c r="B2232" t="s">
        <v>780</v>
      </c>
      <c r="C2232" t="s">
        <v>618</v>
      </c>
      <c r="D2232" s="69">
        <v>9.9619978284999995</v>
      </c>
      <c r="E2232">
        <v>2024</v>
      </c>
    </row>
    <row r="2233" spans="1:5">
      <c r="A2233" t="s">
        <v>267</v>
      </c>
      <c r="B2233" t="s">
        <v>781</v>
      </c>
      <c r="C2233" t="s">
        <v>569</v>
      </c>
      <c r="D2233" s="69">
        <v>12.925242614</v>
      </c>
      <c r="E2233">
        <v>2024</v>
      </c>
    </row>
    <row r="2234" spans="1:5">
      <c r="A2234" t="s">
        <v>268</v>
      </c>
      <c r="B2234" t="s">
        <v>782</v>
      </c>
      <c r="C2234" t="s">
        <v>577</v>
      </c>
      <c r="D2234" s="69" t="s">
        <v>570</v>
      </c>
      <c r="E2234">
        <v>2024</v>
      </c>
    </row>
    <row r="2235" spans="1:5">
      <c r="A2235" t="s">
        <v>269</v>
      </c>
      <c r="B2235" t="s">
        <v>783</v>
      </c>
      <c r="C2235" t="s">
        <v>569</v>
      </c>
      <c r="D2235" s="69">
        <v>11.601714341999999</v>
      </c>
      <c r="E2235">
        <v>2024</v>
      </c>
    </row>
    <row r="2236" spans="1:5">
      <c r="A2236" t="s">
        <v>270</v>
      </c>
      <c r="B2236" t="s">
        <v>784</v>
      </c>
      <c r="C2236" t="s">
        <v>569</v>
      </c>
      <c r="D2236" s="69" t="s">
        <v>570</v>
      </c>
      <c r="E2236">
        <v>2024</v>
      </c>
    </row>
    <row r="2237" spans="1:5">
      <c r="A2237" t="s">
        <v>271</v>
      </c>
      <c r="B2237" t="s">
        <v>785</v>
      </c>
      <c r="C2237" t="s">
        <v>577</v>
      </c>
      <c r="D2237" s="69">
        <v>7.6407506702000001</v>
      </c>
      <c r="E2237">
        <v>2024</v>
      </c>
    </row>
    <row r="2238" spans="1:5">
      <c r="A2238" t="s">
        <v>272</v>
      </c>
      <c r="B2238" t="s">
        <v>786</v>
      </c>
      <c r="C2238" t="s">
        <v>618</v>
      </c>
      <c r="D2238" s="69" t="s">
        <v>570</v>
      </c>
      <c r="E2238">
        <v>2024</v>
      </c>
    </row>
    <row r="2239" spans="1:5">
      <c r="A2239" t="s">
        <v>273</v>
      </c>
      <c r="B2239" t="s">
        <v>787</v>
      </c>
      <c r="C2239" t="s">
        <v>569</v>
      </c>
      <c r="D2239" s="69">
        <v>11.394750386</v>
      </c>
      <c r="E2239">
        <v>2024</v>
      </c>
    </row>
    <row r="2240" spans="1:5">
      <c r="A2240" t="s">
        <v>274</v>
      </c>
      <c r="B2240" t="s">
        <v>788</v>
      </c>
      <c r="C2240" t="s">
        <v>618</v>
      </c>
      <c r="D2240" s="69">
        <v>2.8070350582999999</v>
      </c>
      <c r="E2240">
        <v>2024</v>
      </c>
    </row>
    <row r="2241" spans="1:5">
      <c r="A2241" t="s">
        <v>275</v>
      </c>
      <c r="B2241" t="s">
        <v>789</v>
      </c>
      <c r="C2241" t="s">
        <v>569</v>
      </c>
      <c r="D2241" s="69" t="s">
        <v>570</v>
      </c>
      <c r="E2241">
        <v>2024</v>
      </c>
    </row>
    <row r="2242" spans="1:5">
      <c r="A2242" t="s">
        <v>276</v>
      </c>
      <c r="B2242" t="s">
        <v>790</v>
      </c>
      <c r="C2242" t="s">
        <v>569</v>
      </c>
      <c r="D2242" s="69">
        <v>9.8409748038</v>
      </c>
      <c r="E2242">
        <v>2024</v>
      </c>
    </row>
    <row r="2243" spans="1:5">
      <c r="A2243" t="s">
        <v>277</v>
      </c>
      <c r="B2243" t="s">
        <v>791</v>
      </c>
      <c r="C2243" t="s">
        <v>569</v>
      </c>
      <c r="D2243" s="69">
        <v>10.151515151</v>
      </c>
      <c r="E2243">
        <v>2024</v>
      </c>
    </row>
    <row r="2244" spans="1:5">
      <c r="A2244" t="s">
        <v>278</v>
      </c>
      <c r="B2244" t="s">
        <v>792</v>
      </c>
      <c r="C2244" t="s">
        <v>569</v>
      </c>
      <c r="D2244" s="69">
        <v>13.415178571</v>
      </c>
      <c r="E2244">
        <v>2024</v>
      </c>
    </row>
    <row r="2245" spans="1:5">
      <c r="A2245" t="s">
        <v>279</v>
      </c>
      <c r="B2245" t="s">
        <v>793</v>
      </c>
      <c r="C2245" t="s">
        <v>569</v>
      </c>
      <c r="D2245" s="69">
        <v>11.418618153000001</v>
      </c>
      <c r="E2245">
        <v>2024</v>
      </c>
    </row>
    <row r="2246" spans="1:5">
      <c r="A2246" t="s">
        <v>280</v>
      </c>
      <c r="B2246" t="s">
        <v>793</v>
      </c>
      <c r="C2246" t="s">
        <v>569</v>
      </c>
      <c r="D2246" s="69" t="s">
        <v>570</v>
      </c>
      <c r="E2246">
        <v>2024</v>
      </c>
    </row>
    <row r="2247" spans="1:5">
      <c r="A2247" t="s">
        <v>281</v>
      </c>
      <c r="B2247" t="s">
        <v>794</v>
      </c>
      <c r="C2247" t="s">
        <v>577</v>
      </c>
      <c r="D2247" s="69">
        <v>10.24838832</v>
      </c>
      <c r="E2247">
        <v>2024</v>
      </c>
    </row>
    <row r="2248" spans="1:5">
      <c r="A2248" t="s">
        <v>282</v>
      </c>
      <c r="B2248" t="s">
        <v>795</v>
      </c>
      <c r="C2248" t="s">
        <v>584</v>
      </c>
      <c r="D2248" s="69">
        <v>12.811735941</v>
      </c>
      <c r="E2248">
        <v>2024</v>
      </c>
    </row>
    <row r="2249" spans="1:5">
      <c r="A2249" t="s">
        <v>283</v>
      </c>
      <c r="B2249" t="s">
        <v>796</v>
      </c>
      <c r="C2249" t="s">
        <v>569</v>
      </c>
      <c r="D2249" s="69">
        <v>10.852140898</v>
      </c>
      <c r="E2249">
        <v>2024</v>
      </c>
    </row>
    <row r="2250" spans="1:5">
      <c r="A2250" t="s">
        <v>284</v>
      </c>
      <c r="B2250" t="s">
        <v>797</v>
      </c>
      <c r="C2250" t="s">
        <v>618</v>
      </c>
      <c r="D2250" s="69">
        <v>0</v>
      </c>
      <c r="E2250">
        <v>2024</v>
      </c>
    </row>
    <row r="2251" spans="1:5">
      <c r="A2251" t="s">
        <v>285</v>
      </c>
      <c r="B2251" t="s">
        <v>798</v>
      </c>
      <c r="C2251" t="s">
        <v>584</v>
      </c>
      <c r="D2251" s="69">
        <v>7.2948328267000004</v>
      </c>
      <c r="E2251">
        <v>2024</v>
      </c>
    </row>
    <row r="2252" spans="1:5">
      <c r="A2252" t="s">
        <v>286</v>
      </c>
      <c r="B2252" t="s">
        <v>799</v>
      </c>
      <c r="C2252" t="s">
        <v>569</v>
      </c>
      <c r="D2252" s="69">
        <v>11.147902868999999</v>
      </c>
      <c r="E2252">
        <v>2024</v>
      </c>
    </row>
    <row r="2253" spans="1:5">
      <c r="A2253" t="s">
        <v>287</v>
      </c>
      <c r="B2253" t="s">
        <v>800</v>
      </c>
      <c r="C2253" t="s">
        <v>569</v>
      </c>
      <c r="D2253" s="69">
        <v>12.541806019999999</v>
      </c>
      <c r="E2253">
        <v>2024</v>
      </c>
    </row>
    <row r="2254" spans="1:5">
      <c r="A2254" t="s">
        <v>288</v>
      </c>
      <c r="B2254" t="s">
        <v>801</v>
      </c>
      <c r="C2254" t="s">
        <v>584</v>
      </c>
      <c r="D2254" s="69">
        <v>13.456341439999999</v>
      </c>
      <c r="E2254">
        <v>2024</v>
      </c>
    </row>
    <row r="2255" spans="1:5">
      <c r="A2255" t="s">
        <v>289</v>
      </c>
      <c r="B2255" t="s">
        <v>802</v>
      </c>
      <c r="C2255" t="s">
        <v>10</v>
      </c>
      <c r="D2255" s="69">
        <v>7.3309100569999996</v>
      </c>
      <c r="E2255">
        <v>2024</v>
      </c>
    </row>
    <row r="2256" spans="1:5">
      <c r="A2256" t="s">
        <v>290</v>
      </c>
      <c r="B2256" t="s">
        <v>803</v>
      </c>
      <c r="C2256" t="s">
        <v>618</v>
      </c>
      <c r="D2256" s="69">
        <v>0</v>
      </c>
      <c r="E2256">
        <v>2024</v>
      </c>
    </row>
    <row r="2257" spans="1:5">
      <c r="A2257" t="s">
        <v>291</v>
      </c>
      <c r="B2257" t="s">
        <v>766</v>
      </c>
      <c r="C2257" t="s">
        <v>13</v>
      </c>
      <c r="D2257" s="69" t="s">
        <v>570</v>
      </c>
      <c r="E2257">
        <v>2024</v>
      </c>
    </row>
    <row r="2258" spans="1:5">
      <c r="A2258" t="s">
        <v>292</v>
      </c>
      <c r="B2258" t="s">
        <v>804</v>
      </c>
      <c r="C2258" t="s">
        <v>577</v>
      </c>
      <c r="D2258" s="69">
        <v>15.713575335</v>
      </c>
      <c r="E2258">
        <v>2024</v>
      </c>
    </row>
    <row r="2259" spans="1:5">
      <c r="A2259" t="s">
        <v>293</v>
      </c>
      <c r="B2259" t="s">
        <v>805</v>
      </c>
      <c r="C2259" t="s">
        <v>577</v>
      </c>
      <c r="D2259" s="69" t="s">
        <v>570</v>
      </c>
      <c r="E2259">
        <v>2024</v>
      </c>
    </row>
    <row r="2260" spans="1:5">
      <c r="A2260" t="s">
        <v>294</v>
      </c>
      <c r="B2260" t="s">
        <v>806</v>
      </c>
      <c r="C2260" t="s">
        <v>577</v>
      </c>
      <c r="D2260" s="69" t="s">
        <v>570</v>
      </c>
      <c r="E2260">
        <v>2024</v>
      </c>
    </row>
    <row r="2261" spans="1:5">
      <c r="A2261" t="s">
        <v>295</v>
      </c>
      <c r="B2261" t="s">
        <v>807</v>
      </c>
      <c r="C2261" t="s">
        <v>618</v>
      </c>
      <c r="D2261" s="69" t="s">
        <v>570</v>
      </c>
      <c r="E2261">
        <v>2024</v>
      </c>
    </row>
    <row r="2262" spans="1:5">
      <c r="A2262" t="s">
        <v>296</v>
      </c>
      <c r="B2262" t="s">
        <v>808</v>
      </c>
      <c r="C2262" t="s">
        <v>577</v>
      </c>
      <c r="D2262" s="69" t="s">
        <v>570</v>
      </c>
      <c r="E2262">
        <v>2024</v>
      </c>
    </row>
    <row r="2263" spans="1:5">
      <c r="A2263" t="s">
        <v>297</v>
      </c>
      <c r="B2263" t="s">
        <v>809</v>
      </c>
      <c r="C2263" t="s">
        <v>618</v>
      </c>
      <c r="D2263" s="69">
        <v>46.672294442999998</v>
      </c>
      <c r="E2263">
        <v>2024</v>
      </c>
    </row>
    <row r="2264" spans="1:5">
      <c r="A2264" t="s">
        <v>298</v>
      </c>
      <c r="B2264" t="s">
        <v>810</v>
      </c>
      <c r="C2264" t="s">
        <v>618</v>
      </c>
      <c r="D2264" s="69" t="s">
        <v>570</v>
      </c>
      <c r="E2264">
        <v>2024</v>
      </c>
    </row>
    <row r="2265" spans="1:5">
      <c r="A2265" t="s">
        <v>299</v>
      </c>
      <c r="B2265" t="s">
        <v>811</v>
      </c>
      <c r="C2265" t="s">
        <v>584</v>
      </c>
      <c r="D2265" s="69">
        <v>9.1818414978000007</v>
      </c>
      <c r="E2265">
        <v>2024</v>
      </c>
    </row>
    <row r="2266" spans="1:5">
      <c r="A2266" t="s">
        <v>300</v>
      </c>
      <c r="B2266" t="s">
        <v>812</v>
      </c>
      <c r="C2266" t="s">
        <v>10</v>
      </c>
      <c r="D2266" s="69">
        <v>8.5169491525000005</v>
      </c>
      <c r="E2266">
        <v>2024</v>
      </c>
    </row>
    <row r="2267" spans="1:5">
      <c r="A2267" t="s">
        <v>301</v>
      </c>
      <c r="B2267" t="s">
        <v>812</v>
      </c>
      <c r="C2267" t="s">
        <v>10</v>
      </c>
      <c r="D2267" t="s">
        <v>570</v>
      </c>
      <c r="E2267">
        <v>2024</v>
      </c>
    </row>
    <row r="2268" spans="1:5">
      <c r="A2268" t="s">
        <v>302</v>
      </c>
      <c r="B2268" t="s">
        <v>813</v>
      </c>
      <c r="C2268" t="s">
        <v>577</v>
      </c>
      <c r="D2268">
        <v>13.326226011999999</v>
      </c>
      <c r="E2268">
        <v>2024</v>
      </c>
    </row>
    <row r="2269" spans="1:5">
      <c r="A2269" t="s">
        <v>303</v>
      </c>
      <c r="B2269" t="s">
        <v>814</v>
      </c>
      <c r="C2269" t="s">
        <v>584</v>
      </c>
      <c r="D2269">
        <v>20.707410326000002</v>
      </c>
      <c r="E2269">
        <v>2024</v>
      </c>
    </row>
    <row r="2270" spans="1:5">
      <c r="A2270" t="s">
        <v>304</v>
      </c>
      <c r="B2270" t="s">
        <v>815</v>
      </c>
      <c r="C2270" t="s">
        <v>569</v>
      </c>
      <c r="D2270">
        <v>10.256952522000001</v>
      </c>
      <c r="E2270">
        <v>2024</v>
      </c>
    </row>
    <row r="2271" spans="1:5">
      <c r="A2271" t="s">
        <v>305</v>
      </c>
      <c r="B2271" t="s">
        <v>816</v>
      </c>
      <c r="C2271" t="s">
        <v>584</v>
      </c>
      <c r="D2271">
        <v>0</v>
      </c>
      <c r="E2271">
        <v>2024</v>
      </c>
    </row>
    <row r="2272" spans="1:5">
      <c r="A2272" t="s">
        <v>306</v>
      </c>
      <c r="B2272" t="s">
        <v>817</v>
      </c>
      <c r="C2272" t="s">
        <v>13</v>
      </c>
      <c r="D2272" t="s">
        <v>570</v>
      </c>
      <c r="E2272">
        <v>2024</v>
      </c>
    </row>
    <row r="2273" spans="1:5">
      <c r="A2273" t="s">
        <v>307</v>
      </c>
      <c r="B2273" t="s">
        <v>818</v>
      </c>
      <c r="C2273" t="s">
        <v>569</v>
      </c>
      <c r="D2273">
        <v>11.538461538</v>
      </c>
      <c r="E2273">
        <v>2024</v>
      </c>
    </row>
    <row r="2274" spans="1:5">
      <c r="A2274" t="s">
        <v>308</v>
      </c>
      <c r="B2274" t="s">
        <v>819</v>
      </c>
      <c r="C2274" t="s">
        <v>577</v>
      </c>
      <c r="D2274">
        <v>7.4556405664999996</v>
      </c>
      <c r="E2274">
        <v>2024</v>
      </c>
    </row>
    <row r="2275" spans="1:5">
      <c r="A2275" t="s">
        <v>309</v>
      </c>
      <c r="B2275" t="s">
        <v>820</v>
      </c>
      <c r="C2275" t="s">
        <v>577</v>
      </c>
      <c r="D2275">
        <v>6.0748119934</v>
      </c>
      <c r="E2275">
        <v>2024</v>
      </c>
    </row>
    <row r="2276" spans="1:5">
      <c r="A2276" t="s">
        <v>310</v>
      </c>
      <c r="B2276" t="s">
        <v>821</v>
      </c>
      <c r="C2276" t="s">
        <v>577</v>
      </c>
      <c r="D2276">
        <v>15.222984562000001</v>
      </c>
      <c r="E2276">
        <v>2024</v>
      </c>
    </row>
    <row r="2277" spans="1:5">
      <c r="A2277" t="s">
        <v>311</v>
      </c>
      <c r="B2277" t="s">
        <v>822</v>
      </c>
      <c r="C2277" t="s">
        <v>577</v>
      </c>
      <c r="D2277">
        <v>6.5024843379000004</v>
      </c>
      <c r="E2277">
        <v>2024</v>
      </c>
    </row>
    <row r="2278" spans="1:5">
      <c r="A2278" t="s">
        <v>312</v>
      </c>
      <c r="B2278" t="s">
        <v>823</v>
      </c>
      <c r="C2278" t="s">
        <v>577</v>
      </c>
      <c r="D2278" t="s">
        <v>570</v>
      </c>
      <c r="E2278">
        <v>2024</v>
      </c>
    </row>
    <row r="2279" spans="1:5">
      <c r="A2279" t="s">
        <v>313</v>
      </c>
      <c r="B2279" t="s">
        <v>824</v>
      </c>
      <c r="C2279" t="s">
        <v>825</v>
      </c>
      <c r="D2279">
        <v>5.4835282570999997</v>
      </c>
      <c r="E2279">
        <v>2024</v>
      </c>
    </row>
    <row r="2280" spans="1:5">
      <c r="A2280" t="s">
        <v>314</v>
      </c>
      <c r="B2280" t="s">
        <v>826</v>
      </c>
      <c r="C2280" t="s">
        <v>577</v>
      </c>
      <c r="D2280">
        <v>0</v>
      </c>
      <c r="E2280">
        <v>2024</v>
      </c>
    </row>
    <row r="2281" spans="1:5">
      <c r="A2281" t="s">
        <v>315</v>
      </c>
      <c r="B2281" t="s">
        <v>826</v>
      </c>
      <c r="C2281" t="s">
        <v>577</v>
      </c>
      <c r="D2281" t="s">
        <v>570</v>
      </c>
      <c r="E2281">
        <v>2024</v>
      </c>
    </row>
    <row r="2282" spans="1:5">
      <c r="A2282" t="s">
        <v>316</v>
      </c>
      <c r="B2282" t="s">
        <v>827</v>
      </c>
      <c r="C2282" t="s">
        <v>577</v>
      </c>
      <c r="D2282" t="s">
        <v>570</v>
      </c>
      <c r="E2282">
        <v>2024</v>
      </c>
    </row>
    <row r="2283" spans="1:5">
      <c r="A2283" t="s">
        <v>317</v>
      </c>
      <c r="B2283" t="s">
        <v>828</v>
      </c>
      <c r="C2283" t="s">
        <v>577</v>
      </c>
      <c r="D2283">
        <v>11.281070755</v>
      </c>
      <c r="E2283">
        <v>2024</v>
      </c>
    </row>
    <row r="2284" spans="1:5">
      <c r="A2284" t="s">
        <v>318</v>
      </c>
      <c r="B2284" t="s">
        <v>829</v>
      </c>
      <c r="C2284" t="s">
        <v>569</v>
      </c>
      <c r="D2284">
        <v>14.22010989</v>
      </c>
      <c r="E2284">
        <v>2024</v>
      </c>
    </row>
    <row r="2285" spans="1:5">
      <c r="A2285" t="s">
        <v>319</v>
      </c>
      <c r="B2285" t="s">
        <v>830</v>
      </c>
      <c r="C2285" t="s">
        <v>569</v>
      </c>
      <c r="D2285">
        <v>13.233482304000001</v>
      </c>
      <c r="E2285">
        <v>2024</v>
      </c>
    </row>
    <row r="2286" spans="1:5">
      <c r="A2286" t="s">
        <v>320</v>
      </c>
      <c r="B2286" t="s">
        <v>831</v>
      </c>
      <c r="C2286" t="s">
        <v>569</v>
      </c>
      <c r="D2286">
        <v>13.136054421000001</v>
      </c>
      <c r="E2286">
        <v>2024</v>
      </c>
    </row>
    <row r="2287" spans="1:5">
      <c r="A2287" t="s">
        <v>321</v>
      </c>
      <c r="B2287" t="s">
        <v>832</v>
      </c>
      <c r="C2287" t="s">
        <v>13</v>
      </c>
      <c r="D2287">
        <v>10.496993279</v>
      </c>
      <c r="E2287">
        <v>2024</v>
      </c>
    </row>
    <row r="2288" spans="1:5">
      <c r="A2288" t="s">
        <v>322</v>
      </c>
      <c r="B2288" t="s">
        <v>832</v>
      </c>
      <c r="C2288" t="s">
        <v>13</v>
      </c>
      <c r="D2288" t="s">
        <v>570</v>
      </c>
      <c r="E2288">
        <v>2024</v>
      </c>
    </row>
    <row r="2289" spans="1:5">
      <c r="A2289" t="s">
        <v>323</v>
      </c>
      <c r="B2289" t="s">
        <v>833</v>
      </c>
      <c r="C2289" t="s">
        <v>18</v>
      </c>
      <c r="D2289">
        <v>1.9387755101999999</v>
      </c>
      <c r="E2289">
        <v>2024</v>
      </c>
    </row>
    <row r="2290" spans="1:5">
      <c r="A2290" t="s">
        <v>324</v>
      </c>
      <c r="B2290" t="s">
        <v>834</v>
      </c>
      <c r="C2290" t="s">
        <v>728</v>
      </c>
      <c r="D2290">
        <v>9.6838287420999993</v>
      </c>
      <c r="E2290">
        <v>2024</v>
      </c>
    </row>
    <row r="2291" spans="1:5">
      <c r="A2291" t="s">
        <v>325</v>
      </c>
      <c r="B2291" t="s">
        <v>835</v>
      </c>
      <c r="C2291" t="s">
        <v>728</v>
      </c>
      <c r="D2291">
        <v>9.2734110523000002</v>
      </c>
      <c r="E2291">
        <v>2024</v>
      </c>
    </row>
    <row r="2292" spans="1:5">
      <c r="A2292" t="s">
        <v>326</v>
      </c>
      <c r="B2292" t="s">
        <v>836</v>
      </c>
      <c r="C2292" t="s">
        <v>577</v>
      </c>
      <c r="D2292" t="s">
        <v>570</v>
      </c>
      <c r="E2292">
        <v>2024</v>
      </c>
    </row>
    <row r="2293" spans="1:5">
      <c r="A2293" t="s">
        <v>327</v>
      </c>
      <c r="B2293" t="s">
        <v>837</v>
      </c>
      <c r="C2293" t="s">
        <v>618</v>
      </c>
      <c r="D2293" t="s">
        <v>570</v>
      </c>
      <c r="E2293">
        <v>2024</v>
      </c>
    </row>
    <row r="2294" spans="1:5">
      <c r="A2294" t="s">
        <v>328</v>
      </c>
      <c r="B2294" t="s">
        <v>838</v>
      </c>
      <c r="C2294" t="s">
        <v>618</v>
      </c>
      <c r="D2294" t="s">
        <v>570</v>
      </c>
      <c r="E2294">
        <v>2024</v>
      </c>
    </row>
    <row r="2295" spans="1:5">
      <c r="A2295" t="s">
        <v>329</v>
      </c>
      <c r="B2295" t="s">
        <v>839</v>
      </c>
      <c r="C2295" t="s">
        <v>618</v>
      </c>
      <c r="D2295" t="s">
        <v>570</v>
      </c>
      <c r="E2295">
        <v>2024</v>
      </c>
    </row>
    <row r="2296" spans="1:5">
      <c r="A2296" t="s">
        <v>330</v>
      </c>
      <c r="B2296" t="s">
        <v>840</v>
      </c>
      <c r="C2296" t="s">
        <v>569</v>
      </c>
      <c r="D2296">
        <v>9.0951677812000007</v>
      </c>
      <c r="E2296">
        <v>2024</v>
      </c>
    </row>
    <row r="2297" spans="1:5">
      <c r="A2297" t="s">
        <v>331</v>
      </c>
      <c r="B2297" t="s">
        <v>841</v>
      </c>
      <c r="C2297" t="s">
        <v>569</v>
      </c>
      <c r="D2297">
        <v>1.0011123471000001</v>
      </c>
      <c r="E2297">
        <v>2024</v>
      </c>
    </row>
    <row r="2298" spans="1:5">
      <c r="A2298" t="s">
        <v>332</v>
      </c>
      <c r="B2298" t="s">
        <v>842</v>
      </c>
      <c r="C2298" t="s">
        <v>13</v>
      </c>
      <c r="D2298" t="s">
        <v>570</v>
      </c>
      <c r="E2298">
        <v>2024</v>
      </c>
    </row>
    <row r="2299" spans="1:5">
      <c r="A2299" t="s">
        <v>333</v>
      </c>
      <c r="B2299" t="s">
        <v>843</v>
      </c>
      <c r="C2299" t="s">
        <v>569</v>
      </c>
      <c r="D2299">
        <v>6.4316102877999999</v>
      </c>
      <c r="E2299">
        <v>2024</v>
      </c>
    </row>
    <row r="2300" spans="1:5">
      <c r="A2300" t="s">
        <v>334</v>
      </c>
      <c r="B2300" t="s">
        <v>844</v>
      </c>
      <c r="C2300" t="s">
        <v>569</v>
      </c>
      <c r="D2300">
        <v>10.840413552999999</v>
      </c>
      <c r="E2300">
        <v>2024</v>
      </c>
    </row>
    <row r="2301" spans="1:5">
      <c r="A2301" t="s">
        <v>335</v>
      </c>
      <c r="B2301" t="s">
        <v>845</v>
      </c>
      <c r="C2301" t="s">
        <v>13</v>
      </c>
      <c r="D2301">
        <v>0.92793071821999995</v>
      </c>
      <c r="E2301">
        <v>2024</v>
      </c>
    </row>
    <row r="2302" spans="1:5">
      <c r="A2302" t="s">
        <v>336</v>
      </c>
      <c r="B2302" t="s">
        <v>846</v>
      </c>
      <c r="C2302" t="s">
        <v>577</v>
      </c>
      <c r="D2302">
        <v>0</v>
      </c>
      <c r="E2302">
        <v>2024</v>
      </c>
    </row>
    <row r="2303" spans="1:5">
      <c r="A2303" t="s">
        <v>337</v>
      </c>
      <c r="B2303" t="s">
        <v>847</v>
      </c>
      <c r="C2303" t="s">
        <v>577</v>
      </c>
      <c r="D2303" t="s">
        <v>570</v>
      </c>
      <c r="E2303">
        <v>2024</v>
      </c>
    </row>
    <row r="2304" spans="1:5">
      <c r="A2304" t="s">
        <v>338</v>
      </c>
      <c r="B2304" t="s">
        <v>848</v>
      </c>
      <c r="C2304" t="s">
        <v>577</v>
      </c>
      <c r="D2304">
        <v>8.2037533511999996</v>
      </c>
      <c r="E2304">
        <v>2024</v>
      </c>
    </row>
    <row r="2305" spans="1:5">
      <c r="A2305" t="s">
        <v>339</v>
      </c>
      <c r="B2305" t="s">
        <v>849</v>
      </c>
      <c r="C2305" t="s">
        <v>577</v>
      </c>
      <c r="D2305">
        <v>10.219298244999999</v>
      </c>
      <c r="E2305">
        <v>2024</v>
      </c>
    </row>
    <row r="2306" spans="1:5">
      <c r="A2306" t="s">
        <v>340</v>
      </c>
      <c r="B2306" t="s">
        <v>850</v>
      </c>
      <c r="C2306" t="s">
        <v>13</v>
      </c>
      <c r="D2306" t="s">
        <v>570</v>
      </c>
      <c r="E2306">
        <v>2024</v>
      </c>
    </row>
    <row r="2307" spans="1:5">
      <c r="A2307" t="s">
        <v>341</v>
      </c>
      <c r="B2307" t="s">
        <v>851</v>
      </c>
      <c r="C2307" t="s">
        <v>577</v>
      </c>
      <c r="D2307">
        <v>12.324455287999999</v>
      </c>
      <c r="E2307">
        <v>2024</v>
      </c>
    </row>
    <row r="2308" spans="1:5">
      <c r="A2308" t="s">
        <v>342</v>
      </c>
      <c r="B2308" t="s">
        <v>852</v>
      </c>
      <c r="C2308" t="s">
        <v>569</v>
      </c>
      <c r="D2308">
        <v>10.529883629</v>
      </c>
      <c r="E2308">
        <v>2024</v>
      </c>
    </row>
    <row r="2309" spans="1:5">
      <c r="A2309" t="s">
        <v>343</v>
      </c>
      <c r="B2309" t="s">
        <v>853</v>
      </c>
      <c r="C2309" t="s">
        <v>569</v>
      </c>
      <c r="D2309">
        <v>30.189243368</v>
      </c>
      <c r="E2309">
        <v>2024</v>
      </c>
    </row>
    <row r="2310" spans="1:5">
      <c r="A2310" t="s">
        <v>344</v>
      </c>
      <c r="B2310" t="s">
        <v>854</v>
      </c>
      <c r="C2310" t="s">
        <v>569</v>
      </c>
      <c r="D2310" t="s">
        <v>570</v>
      </c>
      <c r="E2310">
        <v>2024</v>
      </c>
    </row>
    <row r="2311" spans="1:5">
      <c r="A2311" t="s">
        <v>345</v>
      </c>
      <c r="B2311" t="s">
        <v>854</v>
      </c>
      <c r="C2311" t="s">
        <v>569</v>
      </c>
      <c r="D2311" t="s">
        <v>570</v>
      </c>
      <c r="E2311">
        <v>2024</v>
      </c>
    </row>
    <row r="2312" spans="1:5">
      <c r="A2312" t="s">
        <v>346</v>
      </c>
      <c r="B2312" t="s">
        <v>855</v>
      </c>
      <c r="C2312" t="s">
        <v>577</v>
      </c>
      <c r="D2312" t="s">
        <v>570</v>
      </c>
      <c r="E2312">
        <v>2024</v>
      </c>
    </row>
    <row r="2313" spans="1:5">
      <c r="A2313" t="s">
        <v>347</v>
      </c>
      <c r="B2313" t="s">
        <v>855</v>
      </c>
      <c r="C2313" t="s">
        <v>577</v>
      </c>
      <c r="D2313" t="s">
        <v>570</v>
      </c>
      <c r="E2313">
        <v>2024</v>
      </c>
    </row>
    <row r="2314" spans="1:5">
      <c r="A2314" t="s">
        <v>348</v>
      </c>
      <c r="B2314" t="s">
        <v>856</v>
      </c>
      <c r="C2314" t="s">
        <v>618</v>
      </c>
      <c r="D2314">
        <v>12.58112798</v>
      </c>
      <c r="E2314">
        <v>2024</v>
      </c>
    </row>
    <row r="2315" spans="1:5">
      <c r="A2315" t="s">
        <v>349</v>
      </c>
      <c r="B2315" t="s">
        <v>857</v>
      </c>
      <c r="C2315" t="s">
        <v>577</v>
      </c>
      <c r="D2315">
        <v>0.26299755513</v>
      </c>
      <c r="E2315">
        <v>2024</v>
      </c>
    </row>
    <row r="2316" spans="1:5">
      <c r="A2316" t="s">
        <v>350</v>
      </c>
      <c r="B2316" t="s">
        <v>858</v>
      </c>
      <c r="C2316" t="s">
        <v>577</v>
      </c>
      <c r="D2316">
        <v>1.1603773584999999</v>
      </c>
      <c r="E2316">
        <v>2024</v>
      </c>
    </row>
    <row r="2317" spans="1:5">
      <c r="A2317" t="s">
        <v>351</v>
      </c>
      <c r="B2317" t="s">
        <v>859</v>
      </c>
      <c r="C2317" t="s">
        <v>577</v>
      </c>
      <c r="D2317" t="s">
        <v>570</v>
      </c>
      <c r="E2317">
        <v>2024</v>
      </c>
    </row>
    <row r="2318" spans="1:5">
      <c r="A2318" t="s">
        <v>352</v>
      </c>
      <c r="B2318" t="s">
        <v>860</v>
      </c>
      <c r="C2318" t="s">
        <v>569</v>
      </c>
      <c r="D2318">
        <v>12.348290836</v>
      </c>
      <c r="E2318">
        <v>2024</v>
      </c>
    </row>
    <row r="2319" spans="1:5">
      <c r="A2319" t="s">
        <v>353</v>
      </c>
      <c r="B2319" t="s">
        <v>861</v>
      </c>
      <c r="C2319" t="s">
        <v>13</v>
      </c>
      <c r="D2319">
        <v>9.3188749576000003</v>
      </c>
      <c r="E2319">
        <v>2024</v>
      </c>
    </row>
    <row r="2320" spans="1:5">
      <c r="A2320" t="s">
        <v>354</v>
      </c>
      <c r="B2320" t="s">
        <v>862</v>
      </c>
      <c r="C2320" t="s">
        <v>10</v>
      </c>
      <c r="D2320">
        <v>26.308756090999999</v>
      </c>
      <c r="E2320">
        <v>2024</v>
      </c>
    </row>
    <row r="2321" spans="1:5">
      <c r="A2321" t="s">
        <v>355</v>
      </c>
      <c r="B2321" t="s">
        <v>863</v>
      </c>
      <c r="C2321" t="s">
        <v>577</v>
      </c>
      <c r="D2321">
        <v>14.840686666</v>
      </c>
      <c r="E2321">
        <v>2024</v>
      </c>
    </row>
    <row r="2322" spans="1:5">
      <c r="A2322" t="s">
        <v>356</v>
      </c>
      <c r="B2322" t="s">
        <v>864</v>
      </c>
      <c r="C2322" t="s">
        <v>18</v>
      </c>
      <c r="D2322">
        <v>0</v>
      </c>
      <c r="E2322">
        <v>2024</v>
      </c>
    </row>
    <row r="2323" spans="1:5">
      <c r="A2323" t="s">
        <v>357</v>
      </c>
      <c r="B2323" t="s">
        <v>864</v>
      </c>
      <c r="C2323" t="s">
        <v>18</v>
      </c>
      <c r="D2323" t="s">
        <v>570</v>
      </c>
      <c r="E2323">
        <v>2024</v>
      </c>
    </row>
    <row r="2324" spans="1:5">
      <c r="A2324" t="s">
        <v>358</v>
      </c>
      <c r="B2324" t="s">
        <v>865</v>
      </c>
      <c r="C2324" t="s">
        <v>569</v>
      </c>
      <c r="D2324" t="s">
        <v>570</v>
      </c>
      <c r="E2324">
        <v>2024</v>
      </c>
    </row>
    <row r="2325" spans="1:5">
      <c r="A2325" t="s">
        <v>359</v>
      </c>
      <c r="B2325" t="s">
        <v>866</v>
      </c>
      <c r="C2325" t="s">
        <v>18</v>
      </c>
      <c r="D2325">
        <v>7.4139108379999996</v>
      </c>
      <c r="E2325">
        <v>2024</v>
      </c>
    </row>
    <row r="2326" spans="1:5">
      <c r="A2326" t="s">
        <v>360</v>
      </c>
      <c r="B2326" t="s">
        <v>867</v>
      </c>
      <c r="C2326" t="s">
        <v>584</v>
      </c>
      <c r="D2326">
        <v>10.522954091000001</v>
      </c>
      <c r="E2326">
        <v>2024</v>
      </c>
    </row>
    <row r="2327" spans="1:5">
      <c r="A2327" t="s">
        <v>361</v>
      </c>
      <c r="B2327" t="s">
        <v>868</v>
      </c>
      <c r="C2327" t="s">
        <v>618</v>
      </c>
      <c r="D2327">
        <v>0</v>
      </c>
      <c r="E2327">
        <v>2024</v>
      </c>
    </row>
    <row r="2328" spans="1:5">
      <c r="A2328" t="s">
        <v>362</v>
      </c>
      <c r="B2328" t="s">
        <v>869</v>
      </c>
      <c r="C2328" t="s">
        <v>825</v>
      </c>
      <c r="D2328">
        <v>15.588336192</v>
      </c>
      <c r="E2328">
        <v>2024</v>
      </c>
    </row>
    <row r="2329" spans="1:5">
      <c r="A2329" t="s">
        <v>363</v>
      </c>
      <c r="B2329" t="s">
        <v>870</v>
      </c>
      <c r="C2329" t="s">
        <v>569</v>
      </c>
      <c r="D2329">
        <v>10.085978836000001</v>
      </c>
      <c r="E2329">
        <v>2024</v>
      </c>
    </row>
    <row r="2330" spans="1:5">
      <c r="A2330" t="s">
        <v>364</v>
      </c>
      <c r="B2330" t="s">
        <v>871</v>
      </c>
      <c r="C2330" t="s">
        <v>569</v>
      </c>
      <c r="D2330">
        <v>12.114537444</v>
      </c>
      <c r="E2330">
        <v>2024</v>
      </c>
    </row>
    <row r="2331" spans="1:5">
      <c r="A2331" t="s">
        <v>365</v>
      </c>
      <c r="B2331" t="s">
        <v>872</v>
      </c>
      <c r="C2331" t="s">
        <v>569</v>
      </c>
      <c r="D2331">
        <v>13.219453812999999</v>
      </c>
      <c r="E2331">
        <v>2024</v>
      </c>
    </row>
    <row r="2332" spans="1:5">
      <c r="A2332" t="s">
        <v>366</v>
      </c>
      <c r="B2332" t="s">
        <v>873</v>
      </c>
      <c r="C2332" t="s">
        <v>569</v>
      </c>
      <c r="D2332">
        <v>3.3563176720999999</v>
      </c>
      <c r="E2332">
        <v>2024</v>
      </c>
    </row>
    <row r="2333" spans="1:5">
      <c r="A2333" t="s">
        <v>367</v>
      </c>
      <c r="B2333" t="s">
        <v>874</v>
      </c>
      <c r="C2333" t="s">
        <v>13</v>
      </c>
      <c r="D2333">
        <v>10.34449107</v>
      </c>
      <c r="E2333">
        <v>2024</v>
      </c>
    </row>
    <row r="2334" spans="1:5">
      <c r="A2334" t="s">
        <v>368</v>
      </c>
      <c r="B2334" t="s">
        <v>875</v>
      </c>
      <c r="C2334" t="s">
        <v>577</v>
      </c>
      <c r="D2334">
        <v>17.060358891</v>
      </c>
      <c r="E2334">
        <v>2024</v>
      </c>
    </row>
    <row r="2335" spans="1:5">
      <c r="A2335" t="s">
        <v>369</v>
      </c>
      <c r="B2335" t="s">
        <v>876</v>
      </c>
      <c r="C2335" t="s">
        <v>577</v>
      </c>
      <c r="D2335">
        <v>10.89378559</v>
      </c>
      <c r="E2335">
        <v>2024</v>
      </c>
    </row>
    <row r="2336" spans="1:5">
      <c r="A2336" t="s">
        <v>370</v>
      </c>
      <c r="B2336" t="s">
        <v>877</v>
      </c>
      <c r="C2336" t="s">
        <v>569</v>
      </c>
      <c r="D2336">
        <v>9.2360515021000005</v>
      </c>
      <c r="E2336">
        <v>2024</v>
      </c>
    </row>
    <row r="2337" spans="1:5">
      <c r="A2337" t="s">
        <v>371</v>
      </c>
      <c r="B2337" t="s">
        <v>878</v>
      </c>
      <c r="C2337" t="s">
        <v>584</v>
      </c>
      <c r="D2337" t="s">
        <v>570</v>
      </c>
      <c r="E2337">
        <v>2024</v>
      </c>
    </row>
    <row r="2338" spans="1:5">
      <c r="A2338" t="s">
        <v>372</v>
      </c>
      <c r="B2338" t="s">
        <v>879</v>
      </c>
      <c r="C2338" t="s">
        <v>577</v>
      </c>
      <c r="D2338">
        <v>9.4954810662</v>
      </c>
      <c r="E2338">
        <v>2024</v>
      </c>
    </row>
    <row r="2339" spans="1:5">
      <c r="A2339" t="s">
        <v>373</v>
      </c>
      <c r="B2339" t="s">
        <v>880</v>
      </c>
      <c r="C2339" t="s">
        <v>584</v>
      </c>
      <c r="D2339" t="s">
        <v>570</v>
      </c>
      <c r="E2339">
        <v>2024</v>
      </c>
    </row>
    <row r="2340" spans="1:5">
      <c r="A2340" t="s">
        <v>374</v>
      </c>
      <c r="B2340" t="s">
        <v>881</v>
      </c>
      <c r="C2340" t="s">
        <v>18</v>
      </c>
      <c r="D2340">
        <v>10.930656934</v>
      </c>
      <c r="E2340">
        <v>2024</v>
      </c>
    </row>
    <row r="2341" spans="1:5">
      <c r="A2341" t="s">
        <v>375</v>
      </c>
      <c r="B2341" t="s">
        <v>882</v>
      </c>
      <c r="C2341" t="s">
        <v>569</v>
      </c>
      <c r="D2341">
        <v>11.140901952</v>
      </c>
      <c r="E2341">
        <v>2024</v>
      </c>
    </row>
    <row r="2342" spans="1:5">
      <c r="A2342" t="s">
        <v>376</v>
      </c>
      <c r="B2342" t="s">
        <v>883</v>
      </c>
      <c r="C2342" t="s">
        <v>577</v>
      </c>
      <c r="D2342">
        <v>1.5693779904</v>
      </c>
      <c r="E2342">
        <v>2024</v>
      </c>
    </row>
    <row r="2343" spans="1:5">
      <c r="A2343" t="s">
        <v>377</v>
      </c>
      <c r="B2343" t="s">
        <v>884</v>
      </c>
      <c r="C2343" t="s">
        <v>584</v>
      </c>
      <c r="D2343">
        <v>11.940298507</v>
      </c>
      <c r="E2343">
        <v>2024</v>
      </c>
    </row>
    <row r="2344" spans="1:5">
      <c r="A2344" t="s">
        <v>378</v>
      </c>
      <c r="B2344" t="s">
        <v>885</v>
      </c>
      <c r="C2344" t="s">
        <v>569</v>
      </c>
      <c r="D2344">
        <v>11.689223057</v>
      </c>
      <c r="E2344">
        <v>2024</v>
      </c>
    </row>
    <row r="2345" spans="1:5">
      <c r="A2345" t="s">
        <v>379</v>
      </c>
      <c r="B2345" t="s">
        <v>886</v>
      </c>
      <c r="C2345" t="s">
        <v>577</v>
      </c>
      <c r="D2345">
        <v>0</v>
      </c>
      <c r="E2345">
        <v>2024</v>
      </c>
    </row>
    <row r="2346" spans="1:5">
      <c r="A2346" t="s">
        <v>380</v>
      </c>
      <c r="B2346" t="s">
        <v>887</v>
      </c>
      <c r="C2346" t="s">
        <v>584</v>
      </c>
      <c r="D2346">
        <v>10.572139303</v>
      </c>
      <c r="E2346">
        <v>2024</v>
      </c>
    </row>
    <row r="2347" spans="1:5">
      <c r="A2347" t="s">
        <v>381</v>
      </c>
      <c r="B2347" t="s">
        <v>888</v>
      </c>
      <c r="C2347" t="s">
        <v>569</v>
      </c>
      <c r="D2347">
        <v>28.613920285999999</v>
      </c>
      <c r="E2347">
        <v>2024</v>
      </c>
    </row>
    <row r="2348" spans="1:5">
      <c r="A2348" t="s">
        <v>382</v>
      </c>
      <c r="B2348" t="s">
        <v>889</v>
      </c>
      <c r="C2348" t="s">
        <v>577</v>
      </c>
      <c r="D2348">
        <v>0</v>
      </c>
      <c r="E2348">
        <v>2024</v>
      </c>
    </row>
    <row r="2349" spans="1:5">
      <c r="A2349" t="s">
        <v>383</v>
      </c>
      <c r="B2349" t="s">
        <v>890</v>
      </c>
      <c r="C2349" t="s">
        <v>569</v>
      </c>
      <c r="D2349">
        <v>21.024505888</v>
      </c>
      <c r="E2349">
        <v>2024</v>
      </c>
    </row>
    <row r="2350" spans="1:5">
      <c r="A2350" t="s">
        <v>384</v>
      </c>
      <c r="B2350" t="s">
        <v>891</v>
      </c>
      <c r="C2350" t="s">
        <v>18</v>
      </c>
      <c r="D2350">
        <v>7.1739130434999998</v>
      </c>
      <c r="E2350">
        <v>2024</v>
      </c>
    </row>
    <row r="2351" spans="1:5">
      <c r="A2351" t="s">
        <v>385</v>
      </c>
      <c r="B2351" t="s">
        <v>892</v>
      </c>
      <c r="C2351" t="s">
        <v>13</v>
      </c>
      <c r="D2351" t="s">
        <v>570</v>
      </c>
      <c r="E2351">
        <v>2024</v>
      </c>
    </row>
    <row r="2352" spans="1:5">
      <c r="A2352" t="s">
        <v>386</v>
      </c>
      <c r="B2352" t="s">
        <v>893</v>
      </c>
      <c r="C2352" t="s">
        <v>569</v>
      </c>
      <c r="D2352" t="s">
        <v>570</v>
      </c>
      <c r="E2352">
        <v>2024</v>
      </c>
    </row>
    <row r="2353" spans="1:5">
      <c r="A2353" t="s">
        <v>387</v>
      </c>
      <c r="B2353" t="s">
        <v>894</v>
      </c>
      <c r="C2353" t="s">
        <v>577</v>
      </c>
      <c r="D2353" t="s">
        <v>570</v>
      </c>
      <c r="E2353">
        <v>2024</v>
      </c>
    </row>
    <row r="2354" spans="1:5">
      <c r="A2354" t="s">
        <v>388</v>
      </c>
      <c r="B2354" t="s">
        <v>895</v>
      </c>
      <c r="C2354" t="s">
        <v>569</v>
      </c>
      <c r="D2354">
        <v>12.064391353</v>
      </c>
      <c r="E2354">
        <v>2024</v>
      </c>
    </row>
    <row r="2355" spans="1:5">
      <c r="A2355" t="s">
        <v>389</v>
      </c>
      <c r="B2355" t="s">
        <v>896</v>
      </c>
      <c r="C2355" t="s">
        <v>577</v>
      </c>
      <c r="D2355">
        <v>9.4097602018999993</v>
      </c>
      <c r="E2355">
        <v>2024</v>
      </c>
    </row>
    <row r="2356" spans="1:5">
      <c r="A2356" t="s">
        <v>390</v>
      </c>
      <c r="B2356" t="s">
        <v>897</v>
      </c>
      <c r="C2356" t="s">
        <v>569</v>
      </c>
      <c r="D2356">
        <v>6.4954236787999999</v>
      </c>
      <c r="E2356">
        <v>2024</v>
      </c>
    </row>
    <row r="2357" spans="1:5">
      <c r="A2357" t="s">
        <v>391</v>
      </c>
      <c r="B2357" t="s">
        <v>898</v>
      </c>
      <c r="C2357" t="s">
        <v>569</v>
      </c>
      <c r="D2357" t="s">
        <v>570</v>
      </c>
      <c r="E2357">
        <v>2024</v>
      </c>
    </row>
    <row r="2358" spans="1:5">
      <c r="A2358" t="s">
        <v>392</v>
      </c>
      <c r="B2358" t="s">
        <v>899</v>
      </c>
      <c r="C2358" t="s">
        <v>577</v>
      </c>
      <c r="D2358">
        <v>3.2464583333000001</v>
      </c>
      <c r="E2358">
        <v>2024</v>
      </c>
    </row>
    <row r="2359" spans="1:5">
      <c r="A2359" t="s">
        <v>393</v>
      </c>
      <c r="B2359" t="s">
        <v>900</v>
      </c>
      <c r="C2359" t="s">
        <v>584</v>
      </c>
      <c r="D2359" t="s">
        <v>570</v>
      </c>
      <c r="E2359">
        <v>2024</v>
      </c>
    </row>
    <row r="2360" spans="1:5">
      <c r="A2360" t="s">
        <v>394</v>
      </c>
      <c r="B2360" t="s">
        <v>900</v>
      </c>
      <c r="C2360" t="s">
        <v>584</v>
      </c>
      <c r="D2360" t="s">
        <v>570</v>
      </c>
      <c r="E2360">
        <v>2024</v>
      </c>
    </row>
    <row r="2361" spans="1:5">
      <c r="A2361" t="s">
        <v>395</v>
      </c>
      <c r="B2361" t="s">
        <v>901</v>
      </c>
      <c r="C2361" t="s">
        <v>618</v>
      </c>
      <c r="D2361" t="s">
        <v>570</v>
      </c>
      <c r="E2361">
        <v>2024</v>
      </c>
    </row>
    <row r="2362" spans="1:5">
      <c r="A2362" t="s">
        <v>396</v>
      </c>
      <c r="B2362" t="s">
        <v>902</v>
      </c>
      <c r="C2362" t="s">
        <v>569</v>
      </c>
      <c r="D2362">
        <v>11.264487562999999</v>
      </c>
      <c r="E2362">
        <v>2024</v>
      </c>
    </row>
    <row r="2363" spans="1:5">
      <c r="A2363" t="s">
        <v>397</v>
      </c>
      <c r="B2363" t="s">
        <v>903</v>
      </c>
      <c r="C2363" t="s">
        <v>569</v>
      </c>
      <c r="D2363">
        <v>12.870577698</v>
      </c>
      <c r="E2363">
        <v>2024</v>
      </c>
    </row>
    <row r="2364" spans="1:5">
      <c r="A2364" t="s">
        <v>398</v>
      </c>
      <c r="B2364" t="s">
        <v>903</v>
      </c>
      <c r="C2364" t="s">
        <v>569</v>
      </c>
      <c r="D2364" t="s">
        <v>570</v>
      </c>
      <c r="E2364">
        <v>2024</v>
      </c>
    </row>
    <row r="2365" spans="1:5">
      <c r="A2365" t="s">
        <v>399</v>
      </c>
      <c r="B2365" t="s">
        <v>904</v>
      </c>
      <c r="C2365" t="s">
        <v>577</v>
      </c>
      <c r="D2365">
        <v>7.3800223214000003</v>
      </c>
      <c r="E2365">
        <v>2024</v>
      </c>
    </row>
    <row r="2366" spans="1:5">
      <c r="A2366" t="s">
        <v>400</v>
      </c>
      <c r="B2366" t="s">
        <v>905</v>
      </c>
      <c r="C2366" t="s">
        <v>569</v>
      </c>
      <c r="D2366">
        <v>7.9940993131000004</v>
      </c>
      <c r="E2366">
        <v>2024</v>
      </c>
    </row>
    <row r="2367" spans="1:5">
      <c r="A2367" t="s">
        <v>401</v>
      </c>
      <c r="B2367" t="s">
        <v>906</v>
      </c>
      <c r="C2367" t="s">
        <v>18</v>
      </c>
      <c r="D2367">
        <v>9.7696245733999998</v>
      </c>
      <c r="E2367">
        <v>2024</v>
      </c>
    </row>
    <row r="2368" spans="1:5">
      <c r="A2368" t="s">
        <v>402</v>
      </c>
      <c r="B2368" t="s">
        <v>907</v>
      </c>
      <c r="C2368" t="s">
        <v>577</v>
      </c>
      <c r="D2368">
        <v>0</v>
      </c>
      <c r="E2368">
        <v>2024</v>
      </c>
    </row>
    <row r="2369" spans="1:5">
      <c r="A2369" t="s">
        <v>403</v>
      </c>
      <c r="B2369" t="s">
        <v>908</v>
      </c>
      <c r="C2369" t="s">
        <v>569</v>
      </c>
      <c r="D2369">
        <v>11.764705881999999</v>
      </c>
      <c r="E2369">
        <v>2024</v>
      </c>
    </row>
    <row r="2370" spans="1:5">
      <c r="A2370" t="s">
        <v>404</v>
      </c>
      <c r="B2370" t="s">
        <v>909</v>
      </c>
      <c r="C2370" t="s">
        <v>569</v>
      </c>
      <c r="D2370">
        <v>12.625397602</v>
      </c>
      <c r="E2370">
        <v>2024</v>
      </c>
    </row>
    <row r="2371" spans="1:5">
      <c r="A2371" t="s">
        <v>405</v>
      </c>
      <c r="B2371" t="s">
        <v>910</v>
      </c>
      <c r="C2371" t="s">
        <v>618</v>
      </c>
      <c r="D2371">
        <v>2.1584261480000002</v>
      </c>
      <c r="E2371">
        <v>2024</v>
      </c>
    </row>
    <row r="2372" spans="1:5">
      <c r="A2372" t="s">
        <v>406</v>
      </c>
      <c r="B2372" t="s">
        <v>911</v>
      </c>
      <c r="C2372" t="s">
        <v>577</v>
      </c>
      <c r="D2372" t="s">
        <v>570</v>
      </c>
      <c r="E2372">
        <v>2024</v>
      </c>
    </row>
    <row r="2373" spans="1:5">
      <c r="A2373" t="s">
        <v>407</v>
      </c>
      <c r="B2373" t="s">
        <v>912</v>
      </c>
      <c r="C2373" t="s">
        <v>577</v>
      </c>
      <c r="D2373">
        <v>10.843373494</v>
      </c>
      <c r="E2373">
        <v>2024</v>
      </c>
    </row>
    <row r="2374" spans="1:5">
      <c r="A2374" t="s">
        <v>408</v>
      </c>
      <c r="B2374" t="s">
        <v>913</v>
      </c>
      <c r="C2374" t="s">
        <v>569</v>
      </c>
      <c r="D2374">
        <v>14.394110984999999</v>
      </c>
      <c r="E2374">
        <v>2024</v>
      </c>
    </row>
    <row r="2375" spans="1:5">
      <c r="A2375" t="s">
        <v>409</v>
      </c>
      <c r="B2375" t="s">
        <v>914</v>
      </c>
      <c r="C2375" t="s">
        <v>584</v>
      </c>
      <c r="D2375">
        <v>13.78080415</v>
      </c>
      <c r="E2375">
        <v>2024</v>
      </c>
    </row>
    <row r="2376" spans="1:5">
      <c r="A2376" t="s">
        <v>410</v>
      </c>
      <c r="B2376" t="s">
        <v>914</v>
      </c>
      <c r="C2376" t="s">
        <v>584</v>
      </c>
      <c r="D2376" t="s">
        <v>570</v>
      </c>
      <c r="E2376">
        <v>2024</v>
      </c>
    </row>
    <row r="2377" spans="1:5">
      <c r="A2377" t="s">
        <v>411</v>
      </c>
      <c r="B2377" t="s">
        <v>915</v>
      </c>
      <c r="C2377" t="s">
        <v>584</v>
      </c>
      <c r="D2377" t="s">
        <v>570</v>
      </c>
      <c r="E2377">
        <v>2024</v>
      </c>
    </row>
    <row r="2378" spans="1:5">
      <c r="A2378" t="s">
        <v>412</v>
      </c>
      <c r="B2378" t="s">
        <v>916</v>
      </c>
      <c r="C2378" t="s">
        <v>577</v>
      </c>
      <c r="D2378">
        <v>10.391425908</v>
      </c>
      <c r="E2378">
        <v>2024</v>
      </c>
    </row>
    <row r="2379" spans="1:5">
      <c r="A2379" t="s">
        <v>413</v>
      </c>
      <c r="B2379" t="s">
        <v>917</v>
      </c>
      <c r="C2379" t="s">
        <v>13</v>
      </c>
      <c r="D2379">
        <v>9.5391608391999991</v>
      </c>
      <c r="E2379">
        <v>2024</v>
      </c>
    </row>
    <row r="2380" spans="1:5">
      <c r="A2380" t="s">
        <v>414</v>
      </c>
      <c r="B2380" t="s">
        <v>917</v>
      </c>
      <c r="C2380" t="s">
        <v>13</v>
      </c>
      <c r="D2380" t="s">
        <v>570</v>
      </c>
      <c r="E2380">
        <v>2024</v>
      </c>
    </row>
    <row r="2381" spans="1:5">
      <c r="A2381" t="s">
        <v>415</v>
      </c>
      <c r="B2381" t="s">
        <v>918</v>
      </c>
      <c r="C2381" t="s">
        <v>13</v>
      </c>
      <c r="D2381" t="s">
        <v>570</v>
      </c>
      <c r="E2381">
        <v>2024</v>
      </c>
    </row>
    <row r="2382" spans="1:5">
      <c r="A2382" t="s">
        <v>416</v>
      </c>
      <c r="B2382" t="s">
        <v>919</v>
      </c>
      <c r="C2382" t="s">
        <v>569</v>
      </c>
      <c r="D2382">
        <v>12.572021203</v>
      </c>
      <c r="E2382">
        <v>2024</v>
      </c>
    </row>
    <row r="2383" spans="1:5">
      <c r="A2383" t="s">
        <v>417</v>
      </c>
      <c r="B2383" t="s">
        <v>920</v>
      </c>
      <c r="C2383" t="s">
        <v>18</v>
      </c>
      <c r="D2383">
        <v>0</v>
      </c>
      <c r="E2383">
        <v>2024</v>
      </c>
    </row>
    <row r="2384" spans="1:5">
      <c r="A2384" t="s">
        <v>418</v>
      </c>
      <c r="B2384" t="s">
        <v>921</v>
      </c>
      <c r="C2384" t="s">
        <v>569</v>
      </c>
      <c r="D2384">
        <v>11.404977123</v>
      </c>
      <c r="E2384">
        <v>2024</v>
      </c>
    </row>
    <row r="2385" spans="1:5">
      <c r="A2385" t="s">
        <v>419</v>
      </c>
      <c r="B2385" t="s">
        <v>922</v>
      </c>
      <c r="C2385" t="s">
        <v>577</v>
      </c>
      <c r="D2385">
        <v>7.3914823915000003</v>
      </c>
      <c r="E2385">
        <v>2024</v>
      </c>
    </row>
    <row r="2386" spans="1:5">
      <c r="A2386" t="s">
        <v>420</v>
      </c>
      <c r="B2386" t="s">
        <v>923</v>
      </c>
      <c r="C2386" t="s">
        <v>10</v>
      </c>
      <c r="D2386">
        <v>1.3347457626999999</v>
      </c>
      <c r="E2386">
        <v>2024</v>
      </c>
    </row>
    <row r="2387" spans="1:5">
      <c r="A2387" t="s">
        <v>421</v>
      </c>
      <c r="B2387" t="s">
        <v>924</v>
      </c>
      <c r="C2387" t="s">
        <v>577</v>
      </c>
      <c r="D2387" t="s">
        <v>570</v>
      </c>
      <c r="E2387">
        <v>2024</v>
      </c>
    </row>
    <row r="2388" spans="1:5">
      <c r="A2388" t="s">
        <v>422</v>
      </c>
      <c r="B2388" t="s">
        <v>925</v>
      </c>
      <c r="C2388" t="s">
        <v>577</v>
      </c>
      <c r="D2388">
        <v>12.298221845</v>
      </c>
      <c r="E2388">
        <v>2024</v>
      </c>
    </row>
    <row r="2389" spans="1:5">
      <c r="A2389" t="s">
        <v>423</v>
      </c>
      <c r="B2389" t="s">
        <v>926</v>
      </c>
      <c r="C2389" t="s">
        <v>18</v>
      </c>
      <c r="D2389" t="s">
        <v>570</v>
      </c>
      <c r="E2389">
        <v>2024</v>
      </c>
    </row>
    <row r="2390" spans="1:5">
      <c r="A2390" t="s">
        <v>424</v>
      </c>
      <c r="B2390" t="s">
        <v>927</v>
      </c>
      <c r="C2390" t="s">
        <v>10</v>
      </c>
      <c r="D2390" t="s">
        <v>570</v>
      </c>
      <c r="E2390">
        <v>2024</v>
      </c>
    </row>
    <row r="2391" spans="1:5">
      <c r="A2391" t="s">
        <v>425</v>
      </c>
      <c r="B2391" t="s">
        <v>928</v>
      </c>
      <c r="C2391" t="s">
        <v>577</v>
      </c>
      <c r="D2391">
        <v>0</v>
      </c>
      <c r="E2391">
        <v>2024</v>
      </c>
    </row>
    <row r="2392" spans="1:5">
      <c r="A2392" t="s">
        <v>426</v>
      </c>
      <c r="B2392" t="s">
        <v>928</v>
      </c>
      <c r="C2392" t="s">
        <v>577</v>
      </c>
      <c r="D2392" t="s">
        <v>570</v>
      </c>
      <c r="E2392">
        <v>2024</v>
      </c>
    </row>
    <row r="2393" spans="1:5">
      <c r="A2393" t="s">
        <v>427</v>
      </c>
      <c r="B2393" t="s">
        <v>929</v>
      </c>
      <c r="C2393" t="s">
        <v>10</v>
      </c>
      <c r="D2393">
        <v>6.4784739857</v>
      </c>
      <c r="E2393">
        <v>2024</v>
      </c>
    </row>
    <row r="2394" spans="1:5">
      <c r="A2394" t="s">
        <v>428</v>
      </c>
      <c r="B2394" t="s">
        <v>930</v>
      </c>
      <c r="C2394" t="s">
        <v>584</v>
      </c>
      <c r="D2394" t="s">
        <v>570</v>
      </c>
      <c r="E2394">
        <v>2024</v>
      </c>
    </row>
    <row r="2395" spans="1:5">
      <c r="A2395" t="s">
        <v>429</v>
      </c>
      <c r="B2395" t="s">
        <v>931</v>
      </c>
      <c r="C2395" t="s">
        <v>13</v>
      </c>
      <c r="D2395">
        <v>21.862348178000001</v>
      </c>
      <c r="E2395">
        <v>2024</v>
      </c>
    </row>
    <row r="2396" spans="1:5">
      <c r="A2396" t="s">
        <v>430</v>
      </c>
      <c r="B2396" t="s">
        <v>932</v>
      </c>
      <c r="C2396" t="s">
        <v>577</v>
      </c>
      <c r="D2396" t="s">
        <v>570</v>
      </c>
      <c r="E2396">
        <v>2024</v>
      </c>
    </row>
    <row r="2397" spans="1:5">
      <c r="A2397" t="s">
        <v>431</v>
      </c>
      <c r="B2397" t="s">
        <v>932</v>
      </c>
      <c r="C2397" t="s">
        <v>577</v>
      </c>
      <c r="D2397" t="s">
        <v>570</v>
      </c>
      <c r="E2397">
        <v>2024</v>
      </c>
    </row>
    <row r="2398" spans="1:5">
      <c r="A2398" t="s">
        <v>432</v>
      </c>
      <c r="B2398" t="s">
        <v>933</v>
      </c>
      <c r="C2398" t="s">
        <v>569</v>
      </c>
      <c r="D2398">
        <v>11.493680962999999</v>
      </c>
      <c r="E2398">
        <v>2024</v>
      </c>
    </row>
    <row r="2399" spans="1:5">
      <c r="A2399" t="s">
        <v>433</v>
      </c>
      <c r="B2399" t="s">
        <v>934</v>
      </c>
      <c r="C2399" t="s">
        <v>584</v>
      </c>
      <c r="D2399">
        <v>14.735485947999999</v>
      </c>
      <c r="E2399">
        <v>2024</v>
      </c>
    </row>
    <row r="2400" spans="1:5">
      <c r="A2400" t="s">
        <v>434</v>
      </c>
      <c r="B2400" t="s">
        <v>935</v>
      </c>
      <c r="C2400" t="s">
        <v>569</v>
      </c>
      <c r="D2400">
        <v>11.847089885999999</v>
      </c>
      <c r="E2400">
        <v>2024</v>
      </c>
    </row>
    <row r="2401" spans="1:5">
      <c r="A2401" t="s">
        <v>435</v>
      </c>
      <c r="B2401" t="s">
        <v>935</v>
      </c>
      <c r="C2401" t="s">
        <v>569</v>
      </c>
      <c r="D2401" t="s">
        <v>570</v>
      </c>
      <c r="E2401">
        <v>2024</v>
      </c>
    </row>
    <row r="2402" spans="1:5">
      <c r="A2402" t="s">
        <v>436</v>
      </c>
      <c r="B2402" t="s">
        <v>936</v>
      </c>
      <c r="C2402" t="s">
        <v>13</v>
      </c>
      <c r="D2402">
        <v>8.7129797102000008</v>
      </c>
      <c r="E2402">
        <v>2024</v>
      </c>
    </row>
    <row r="2403" spans="1:5">
      <c r="A2403" t="s">
        <v>437</v>
      </c>
      <c r="B2403" t="s">
        <v>937</v>
      </c>
      <c r="C2403" t="s">
        <v>577</v>
      </c>
      <c r="D2403">
        <v>10.555239366</v>
      </c>
      <c r="E2403">
        <v>2024</v>
      </c>
    </row>
    <row r="2404" spans="1:5">
      <c r="A2404" t="s">
        <v>438</v>
      </c>
      <c r="B2404" t="s">
        <v>938</v>
      </c>
      <c r="C2404" t="s">
        <v>569</v>
      </c>
      <c r="D2404" t="s">
        <v>570</v>
      </c>
      <c r="E2404">
        <v>2024</v>
      </c>
    </row>
    <row r="2405" spans="1:5">
      <c r="A2405" t="s">
        <v>439</v>
      </c>
      <c r="B2405" t="s">
        <v>939</v>
      </c>
      <c r="C2405" t="s">
        <v>577</v>
      </c>
      <c r="D2405" t="s">
        <v>570</v>
      </c>
      <c r="E2405">
        <v>2024</v>
      </c>
    </row>
    <row r="2406" spans="1:5">
      <c r="A2406" t="s">
        <v>440</v>
      </c>
      <c r="B2406" t="s">
        <v>940</v>
      </c>
      <c r="C2406" t="s">
        <v>10</v>
      </c>
      <c r="D2406" t="s">
        <v>570</v>
      </c>
      <c r="E2406">
        <v>2024</v>
      </c>
    </row>
    <row r="2407" spans="1:5">
      <c r="A2407" t="s">
        <v>441</v>
      </c>
      <c r="B2407" t="s">
        <v>941</v>
      </c>
      <c r="C2407" t="s">
        <v>618</v>
      </c>
      <c r="D2407" t="s">
        <v>570</v>
      </c>
      <c r="E2407">
        <v>2024</v>
      </c>
    </row>
    <row r="2408" spans="1:5">
      <c r="A2408" t="s">
        <v>442</v>
      </c>
      <c r="B2408" t="s">
        <v>942</v>
      </c>
      <c r="C2408" t="s">
        <v>18</v>
      </c>
      <c r="D2408" t="s">
        <v>570</v>
      </c>
      <c r="E2408">
        <v>2024</v>
      </c>
    </row>
    <row r="2409" spans="1:5">
      <c r="A2409" t="s">
        <v>443</v>
      </c>
      <c r="B2409" t="s">
        <v>943</v>
      </c>
      <c r="C2409" t="s">
        <v>18</v>
      </c>
      <c r="D2409" t="s">
        <v>570</v>
      </c>
      <c r="E2409">
        <v>2024</v>
      </c>
    </row>
    <row r="2410" spans="1:5">
      <c r="A2410" t="s">
        <v>444</v>
      </c>
      <c r="B2410" t="s">
        <v>943</v>
      </c>
      <c r="C2410" t="s">
        <v>18</v>
      </c>
      <c r="D2410" t="s">
        <v>570</v>
      </c>
      <c r="E2410">
        <v>2024</v>
      </c>
    </row>
    <row r="2411" spans="1:5">
      <c r="A2411" t="s">
        <v>445</v>
      </c>
      <c r="B2411" t="s">
        <v>944</v>
      </c>
      <c r="C2411" t="s">
        <v>577</v>
      </c>
      <c r="D2411" t="s">
        <v>570</v>
      </c>
      <c r="E2411">
        <v>2024</v>
      </c>
    </row>
    <row r="2412" spans="1:5">
      <c r="A2412" t="s">
        <v>446</v>
      </c>
      <c r="B2412" t="s">
        <v>945</v>
      </c>
      <c r="C2412" t="s">
        <v>584</v>
      </c>
      <c r="D2412">
        <v>12.431920435</v>
      </c>
      <c r="E2412">
        <v>2024</v>
      </c>
    </row>
    <row r="2413" spans="1:5">
      <c r="A2413" t="s">
        <v>447</v>
      </c>
      <c r="B2413" t="s">
        <v>946</v>
      </c>
      <c r="C2413" t="s">
        <v>577</v>
      </c>
      <c r="D2413">
        <v>12.252631579000001</v>
      </c>
      <c r="E2413">
        <v>2024</v>
      </c>
    </row>
    <row r="2414" spans="1:5">
      <c r="A2414" t="s">
        <v>448</v>
      </c>
      <c r="B2414" t="s">
        <v>947</v>
      </c>
      <c r="C2414" t="s">
        <v>584</v>
      </c>
      <c r="D2414" t="s">
        <v>570</v>
      </c>
      <c r="E2414">
        <v>2024</v>
      </c>
    </row>
    <row r="2415" spans="1:5">
      <c r="A2415" t="s">
        <v>449</v>
      </c>
      <c r="B2415" t="s">
        <v>948</v>
      </c>
      <c r="C2415" t="s">
        <v>10</v>
      </c>
      <c r="D2415">
        <v>5.8957187276000003</v>
      </c>
      <c r="E2415">
        <v>2024</v>
      </c>
    </row>
    <row r="2416" spans="1:5">
      <c r="A2416" t="s">
        <v>450</v>
      </c>
      <c r="B2416" t="s">
        <v>949</v>
      </c>
      <c r="C2416" t="s">
        <v>577</v>
      </c>
      <c r="D2416" t="s">
        <v>570</v>
      </c>
      <c r="E2416">
        <v>2024</v>
      </c>
    </row>
    <row r="2417" spans="1:5">
      <c r="A2417" t="s">
        <v>451</v>
      </c>
      <c r="B2417" t="s">
        <v>950</v>
      </c>
      <c r="C2417" t="s">
        <v>577</v>
      </c>
      <c r="D2417" t="s">
        <v>570</v>
      </c>
      <c r="E2417">
        <v>2024</v>
      </c>
    </row>
    <row r="2418" spans="1:5">
      <c r="A2418" t="s">
        <v>452</v>
      </c>
      <c r="B2418" t="s">
        <v>951</v>
      </c>
      <c r="C2418" t="s">
        <v>577</v>
      </c>
      <c r="D2418" t="s">
        <v>570</v>
      </c>
      <c r="E2418">
        <v>2024</v>
      </c>
    </row>
    <row r="2419" spans="1:5">
      <c r="A2419" t="s">
        <v>453</v>
      </c>
      <c r="B2419" t="s">
        <v>952</v>
      </c>
      <c r="C2419" t="s">
        <v>577</v>
      </c>
      <c r="D2419" t="s">
        <v>570</v>
      </c>
      <c r="E2419">
        <v>2024</v>
      </c>
    </row>
    <row r="2420" spans="1:5">
      <c r="A2420" t="s">
        <v>454</v>
      </c>
      <c r="B2420" t="s">
        <v>953</v>
      </c>
      <c r="C2420" t="s">
        <v>577</v>
      </c>
      <c r="D2420" t="s">
        <v>570</v>
      </c>
      <c r="E2420">
        <v>2024</v>
      </c>
    </row>
    <row r="2421" spans="1:5">
      <c r="A2421" t="s">
        <v>455</v>
      </c>
      <c r="B2421" t="s">
        <v>954</v>
      </c>
      <c r="C2421" t="s">
        <v>18</v>
      </c>
      <c r="D2421">
        <v>11.477024070000001</v>
      </c>
      <c r="E2421">
        <v>2024</v>
      </c>
    </row>
    <row r="2422" spans="1:5">
      <c r="A2422" t="s">
        <v>456</v>
      </c>
      <c r="B2422" t="s">
        <v>955</v>
      </c>
      <c r="C2422" t="s">
        <v>577</v>
      </c>
      <c r="D2422">
        <v>12.512429565</v>
      </c>
      <c r="E2422">
        <v>2024</v>
      </c>
    </row>
    <row r="2423" spans="1:5">
      <c r="A2423" t="s">
        <v>457</v>
      </c>
      <c r="B2423" t="s">
        <v>956</v>
      </c>
      <c r="C2423" t="s">
        <v>577</v>
      </c>
      <c r="D2423">
        <v>11.984761904000001</v>
      </c>
      <c r="E2423">
        <v>2024</v>
      </c>
    </row>
    <row r="2424" spans="1:5">
      <c r="A2424" t="s">
        <v>458</v>
      </c>
      <c r="B2424" t="s">
        <v>956</v>
      </c>
      <c r="C2424" t="s">
        <v>577</v>
      </c>
      <c r="D2424" t="s">
        <v>570</v>
      </c>
      <c r="E2424">
        <v>2024</v>
      </c>
    </row>
    <row r="2425" spans="1:5">
      <c r="A2425" t="s">
        <v>459</v>
      </c>
      <c r="B2425" t="s">
        <v>957</v>
      </c>
      <c r="C2425" t="s">
        <v>584</v>
      </c>
      <c r="D2425">
        <v>13.304264595999999</v>
      </c>
      <c r="E2425">
        <v>2024</v>
      </c>
    </row>
    <row r="2426" spans="1:5">
      <c r="A2426" t="s">
        <v>460</v>
      </c>
      <c r="B2426" t="s">
        <v>958</v>
      </c>
      <c r="C2426" t="s">
        <v>18</v>
      </c>
      <c r="D2426" t="s">
        <v>570</v>
      </c>
      <c r="E2426">
        <v>2024</v>
      </c>
    </row>
    <row r="2427" spans="1:5">
      <c r="A2427" t="s">
        <v>461</v>
      </c>
      <c r="B2427" t="s">
        <v>959</v>
      </c>
      <c r="C2427" t="s">
        <v>584</v>
      </c>
      <c r="D2427">
        <v>0</v>
      </c>
      <c r="E2427">
        <v>2024</v>
      </c>
    </row>
    <row r="2428" spans="1:5">
      <c r="A2428" t="s">
        <v>462</v>
      </c>
      <c r="B2428" t="s">
        <v>960</v>
      </c>
      <c r="C2428" t="s">
        <v>13</v>
      </c>
      <c r="D2428">
        <v>9.9092596412000002</v>
      </c>
      <c r="E2428">
        <v>2024</v>
      </c>
    </row>
    <row r="2429" spans="1:5">
      <c r="A2429" t="s">
        <v>463</v>
      </c>
      <c r="B2429" t="s">
        <v>961</v>
      </c>
      <c r="C2429" t="s">
        <v>18</v>
      </c>
      <c r="D2429">
        <v>0.77228596646000003</v>
      </c>
      <c r="E2429">
        <v>2024</v>
      </c>
    </row>
    <row r="2430" spans="1:5">
      <c r="A2430" t="s">
        <v>464</v>
      </c>
      <c r="B2430" t="s">
        <v>962</v>
      </c>
      <c r="C2430" t="s">
        <v>577</v>
      </c>
      <c r="D2430">
        <v>12.628963024000001</v>
      </c>
      <c r="E2430">
        <v>2024</v>
      </c>
    </row>
    <row r="2431" spans="1:5">
      <c r="A2431" t="s">
        <v>465</v>
      </c>
      <c r="B2431" t="s">
        <v>962</v>
      </c>
      <c r="C2431" t="s">
        <v>577</v>
      </c>
      <c r="D2431" t="s">
        <v>570</v>
      </c>
      <c r="E2431">
        <v>2024</v>
      </c>
    </row>
    <row r="2432" spans="1:5">
      <c r="A2432" t="s">
        <v>466</v>
      </c>
      <c r="B2432" t="s">
        <v>963</v>
      </c>
      <c r="C2432" t="s">
        <v>577</v>
      </c>
      <c r="D2432">
        <v>10.813266697</v>
      </c>
      <c r="E2432">
        <v>2024</v>
      </c>
    </row>
    <row r="2433" spans="1:5">
      <c r="A2433" t="s">
        <v>467</v>
      </c>
      <c r="B2433" t="s">
        <v>964</v>
      </c>
      <c r="C2433" t="s">
        <v>14</v>
      </c>
      <c r="D2433" t="s">
        <v>570</v>
      </c>
      <c r="E2433">
        <v>2024</v>
      </c>
    </row>
    <row r="2434" spans="1:5">
      <c r="A2434" t="s">
        <v>468</v>
      </c>
      <c r="B2434" t="s">
        <v>965</v>
      </c>
      <c r="C2434" t="s">
        <v>18</v>
      </c>
      <c r="D2434">
        <v>11.526494680000001</v>
      </c>
      <c r="E2434">
        <v>2024</v>
      </c>
    </row>
    <row r="2435" spans="1:5">
      <c r="A2435" t="s">
        <v>469</v>
      </c>
      <c r="B2435" t="s">
        <v>965</v>
      </c>
      <c r="C2435" t="s">
        <v>18</v>
      </c>
      <c r="D2435" t="s">
        <v>570</v>
      </c>
      <c r="E2435">
        <v>2024</v>
      </c>
    </row>
    <row r="2436" spans="1:5">
      <c r="A2436" t="s">
        <v>470</v>
      </c>
      <c r="B2436" t="s">
        <v>966</v>
      </c>
      <c r="C2436" t="s">
        <v>577</v>
      </c>
      <c r="D2436" t="s">
        <v>570</v>
      </c>
      <c r="E2436">
        <v>2024</v>
      </c>
    </row>
    <row r="2437" spans="1:5">
      <c r="A2437" t="s">
        <v>471</v>
      </c>
      <c r="B2437" t="s">
        <v>967</v>
      </c>
      <c r="C2437" t="s">
        <v>577</v>
      </c>
      <c r="D2437">
        <v>11.998349323999999</v>
      </c>
      <c r="E2437">
        <v>2024</v>
      </c>
    </row>
    <row r="2438" spans="1:5">
      <c r="A2438" t="s">
        <v>472</v>
      </c>
      <c r="B2438" t="s">
        <v>968</v>
      </c>
      <c r="C2438" t="s">
        <v>584</v>
      </c>
      <c r="D2438" t="s">
        <v>570</v>
      </c>
      <c r="E2438">
        <v>2024</v>
      </c>
    </row>
    <row r="2439" spans="1:5">
      <c r="A2439" t="s">
        <v>473</v>
      </c>
      <c r="B2439" t="s">
        <v>969</v>
      </c>
      <c r="C2439" t="s">
        <v>569</v>
      </c>
      <c r="D2439">
        <v>14.151925078</v>
      </c>
      <c r="E2439">
        <v>2024</v>
      </c>
    </row>
    <row r="2440" spans="1:5">
      <c r="A2440" t="s">
        <v>474</v>
      </c>
      <c r="B2440" t="s">
        <v>970</v>
      </c>
      <c r="C2440" t="s">
        <v>569</v>
      </c>
      <c r="D2440">
        <v>11.776041108999999</v>
      </c>
      <c r="E2440">
        <v>2024</v>
      </c>
    </row>
    <row r="2441" spans="1:5">
      <c r="A2441" t="s">
        <v>475</v>
      </c>
      <c r="B2441" t="s">
        <v>971</v>
      </c>
      <c r="C2441" t="s">
        <v>569</v>
      </c>
      <c r="D2441">
        <v>13.469633193</v>
      </c>
      <c r="E2441">
        <v>2024</v>
      </c>
    </row>
    <row r="2442" spans="1:5">
      <c r="A2442" t="s">
        <v>476</v>
      </c>
      <c r="B2442" t="s">
        <v>972</v>
      </c>
      <c r="C2442" t="s">
        <v>618</v>
      </c>
      <c r="D2442">
        <v>11.747979645999999</v>
      </c>
      <c r="E2442">
        <v>2024</v>
      </c>
    </row>
    <row r="2443" spans="1:5">
      <c r="A2443" t="s">
        <v>477</v>
      </c>
      <c r="B2443" t="s">
        <v>973</v>
      </c>
      <c r="C2443" t="s">
        <v>577</v>
      </c>
      <c r="D2443" t="s">
        <v>570</v>
      </c>
      <c r="E2443">
        <v>2024</v>
      </c>
    </row>
    <row r="2444" spans="1:5">
      <c r="A2444" t="s">
        <v>478</v>
      </c>
      <c r="B2444" t="s">
        <v>974</v>
      </c>
      <c r="C2444" t="s">
        <v>577</v>
      </c>
      <c r="D2444">
        <v>11.522198731</v>
      </c>
      <c r="E2444">
        <v>2024</v>
      </c>
    </row>
    <row r="2445" spans="1:5">
      <c r="A2445" t="s">
        <v>479</v>
      </c>
      <c r="B2445" t="s">
        <v>975</v>
      </c>
      <c r="C2445" t="s">
        <v>584</v>
      </c>
      <c r="D2445">
        <v>14.898487261</v>
      </c>
      <c r="E2445">
        <v>2024</v>
      </c>
    </row>
    <row r="2446" spans="1:5">
      <c r="A2446" t="s">
        <v>480</v>
      </c>
      <c r="B2446" t="s">
        <v>976</v>
      </c>
      <c r="C2446" t="s">
        <v>569</v>
      </c>
      <c r="D2446">
        <v>11.490471869</v>
      </c>
      <c r="E2446">
        <v>2024</v>
      </c>
    </row>
    <row r="2447" spans="1:5">
      <c r="A2447" t="s">
        <v>481</v>
      </c>
      <c r="B2447" t="s">
        <v>977</v>
      </c>
      <c r="C2447" t="s">
        <v>569</v>
      </c>
      <c r="D2447">
        <v>12.906504065</v>
      </c>
      <c r="E2447">
        <v>2024</v>
      </c>
    </row>
    <row r="2448" spans="1:5">
      <c r="A2448" t="s">
        <v>482</v>
      </c>
      <c r="B2448" t="s">
        <v>977</v>
      </c>
      <c r="C2448" t="s">
        <v>569</v>
      </c>
      <c r="D2448" t="s">
        <v>570</v>
      </c>
      <c r="E2448">
        <v>2024</v>
      </c>
    </row>
    <row r="2449" spans="1:5">
      <c r="A2449" t="s">
        <v>483</v>
      </c>
      <c r="B2449" t="s">
        <v>978</v>
      </c>
      <c r="C2449" t="s">
        <v>584</v>
      </c>
      <c r="D2449" t="s">
        <v>570</v>
      </c>
      <c r="E2449">
        <v>2024</v>
      </c>
    </row>
    <row r="2450" spans="1:5">
      <c r="A2450" t="s">
        <v>484</v>
      </c>
      <c r="B2450" t="s">
        <v>978</v>
      </c>
      <c r="C2450" t="s">
        <v>584</v>
      </c>
      <c r="D2450" t="s">
        <v>570</v>
      </c>
      <c r="E2450">
        <v>2024</v>
      </c>
    </row>
    <row r="2451" spans="1:5">
      <c r="A2451" t="s">
        <v>485</v>
      </c>
      <c r="B2451" t="s">
        <v>979</v>
      </c>
      <c r="C2451" t="s">
        <v>618</v>
      </c>
      <c r="D2451" t="s">
        <v>570</v>
      </c>
      <c r="E2451">
        <v>2024</v>
      </c>
    </row>
    <row r="2452" spans="1:5">
      <c r="A2452" t="s">
        <v>486</v>
      </c>
      <c r="B2452" t="s">
        <v>980</v>
      </c>
      <c r="C2452" t="s">
        <v>569</v>
      </c>
      <c r="D2452">
        <v>10.571081409</v>
      </c>
      <c r="E2452">
        <v>2024</v>
      </c>
    </row>
    <row r="2453" spans="1:5">
      <c r="A2453" t="s">
        <v>487</v>
      </c>
      <c r="B2453" t="s">
        <v>981</v>
      </c>
      <c r="C2453" t="s">
        <v>13</v>
      </c>
      <c r="D2453">
        <v>7.4520936835000002</v>
      </c>
      <c r="E2453">
        <v>2024</v>
      </c>
    </row>
    <row r="2454" spans="1:5">
      <c r="A2454" t="s">
        <v>488</v>
      </c>
      <c r="B2454" t="s">
        <v>982</v>
      </c>
      <c r="C2454" t="s">
        <v>577</v>
      </c>
      <c r="D2454">
        <v>8.7707728830999994</v>
      </c>
      <c r="E2454">
        <v>2024</v>
      </c>
    </row>
    <row r="2455" spans="1:5">
      <c r="A2455" t="s">
        <v>489</v>
      </c>
      <c r="B2455" t="s">
        <v>983</v>
      </c>
      <c r="C2455" t="s">
        <v>577</v>
      </c>
      <c r="D2455">
        <v>8.8984775706000008</v>
      </c>
      <c r="E2455">
        <v>2024</v>
      </c>
    </row>
    <row r="2456" spans="1:5">
      <c r="A2456" t="s">
        <v>490</v>
      </c>
      <c r="B2456" t="s">
        <v>984</v>
      </c>
      <c r="C2456" t="s">
        <v>584</v>
      </c>
      <c r="D2456">
        <v>10.267406659000001</v>
      </c>
      <c r="E2456">
        <v>2024</v>
      </c>
    </row>
    <row r="2457" spans="1:5">
      <c r="A2457" t="s">
        <v>491</v>
      </c>
      <c r="B2457" t="s">
        <v>985</v>
      </c>
      <c r="C2457" t="s">
        <v>584</v>
      </c>
      <c r="D2457" t="s">
        <v>570</v>
      </c>
      <c r="E2457">
        <v>2024</v>
      </c>
    </row>
    <row r="2458" spans="1:5">
      <c r="A2458" t="s">
        <v>492</v>
      </c>
      <c r="B2458" t="s">
        <v>986</v>
      </c>
      <c r="C2458" t="s">
        <v>577</v>
      </c>
      <c r="D2458" t="s">
        <v>570</v>
      </c>
      <c r="E2458">
        <v>2024</v>
      </c>
    </row>
    <row r="2459" spans="1:5">
      <c r="A2459" t="s">
        <v>493</v>
      </c>
      <c r="B2459" t="s">
        <v>987</v>
      </c>
      <c r="C2459" t="s">
        <v>569</v>
      </c>
      <c r="D2459">
        <v>11.795188155</v>
      </c>
      <c r="E2459">
        <v>2024</v>
      </c>
    </row>
    <row r="2460" spans="1:5">
      <c r="A2460" t="s">
        <v>494</v>
      </c>
      <c r="B2460" t="s">
        <v>988</v>
      </c>
      <c r="C2460" t="s">
        <v>10</v>
      </c>
      <c r="D2460" t="s">
        <v>570</v>
      </c>
      <c r="E2460">
        <v>2024</v>
      </c>
    </row>
    <row r="2461" spans="1:5">
      <c r="A2461" t="s">
        <v>495</v>
      </c>
      <c r="B2461" t="s">
        <v>989</v>
      </c>
      <c r="C2461" t="s">
        <v>569</v>
      </c>
      <c r="D2461">
        <v>11.444759206000001</v>
      </c>
      <c r="E2461">
        <v>2024</v>
      </c>
    </row>
    <row r="2462" spans="1:5">
      <c r="A2462" t="s">
        <v>496</v>
      </c>
      <c r="B2462" t="s">
        <v>990</v>
      </c>
      <c r="C2462" t="s">
        <v>577</v>
      </c>
      <c r="D2462">
        <v>10.046728972</v>
      </c>
      <c r="E2462">
        <v>2024</v>
      </c>
    </row>
    <row r="2463" spans="1:5">
      <c r="A2463" t="s">
        <v>497</v>
      </c>
      <c r="B2463" t="s">
        <v>990</v>
      </c>
      <c r="C2463" t="s">
        <v>577</v>
      </c>
      <c r="D2463" t="s">
        <v>570</v>
      </c>
      <c r="E2463">
        <v>2024</v>
      </c>
    </row>
    <row r="2464" spans="1:5">
      <c r="A2464" t="s">
        <v>498</v>
      </c>
      <c r="B2464" t="s">
        <v>991</v>
      </c>
      <c r="C2464" t="s">
        <v>10</v>
      </c>
      <c r="D2464">
        <v>9.3277810826999996</v>
      </c>
      <c r="E2464">
        <v>2024</v>
      </c>
    </row>
    <row r="2465" spans="1:5">
      <c r="A2465" t="s">
        <v>499</v>
      </c>
      <c r="B2465" t="s">
        <v>992</v>
      </c>
      <c r="C2465" t="s">
        <v>569</v>
      </c>
      <c r="D2465">
        <v>11.650485436</v>
      </c>
      <c r="E2465">
        <v>2024</v>
      </c>
    </row>
    <row r="2466" spans="1:5">
      <c r="A2466" t="s">
        <v>500</v>
      </c>
      <c r="B2466" t="s">
        <v>993</v>
      </c>
      <c r="C2466" t="s">
        <v>13</v>
      </c>
      <c r="D2466">
        <v>11.334216695</v>
      </c>
      <c r="E2466">
        <v>2024</v>
      </c>
    </row>
    <row r="2467" spans="1:5">
      <c r="A2467" t="s">
        <v>501</v>
      </c>
      <c r="B2467" t="s">
        <v>994</v>
      </c>
      <c r="C2467" t="s">
        <v>577</v>
      </c>
      <c r="D2467" t="s">
        <v>570</v>
      </c>
      <c r="E2467">
        <v>2024</v>
      </c>
    </row>
    <row r="2468" spans="1:5">
      <c r="A2468" t="s">
        <v>502</v>
      </c>
      <c r="B2468" t="s">
        <v>995</v>
      </c>
      <c r="C2468" t="s">
        <v>577</v>
      </c>
      <c r="D2468">
        <v>0</v>
      </c>
      <c r="E2468">
        <v>2024</v>
      </c>
    </row>
    <row r="2469" spans="1:5">
      <c r="A2469" t="s">
        <v>503</v>
      </c>
      <c r="B2469" t="s">
        <v>995</v>
      </c>
      <c r="C2469" t="s">
        <v>577</v>
      </c>
      <c r="D2469" t="s">
        <v>570</v>
      </c>
      <c r="E2469">
        <v>2024</v>
      </c>
    </row>
    <row r="2470" spans="1:5">
      <c r="A2470" t="s">
        <v>504</v>
      </c>
      <c r="B2470" t="s">
        <v>996</v>
      </c>
      <c r="C2470" t="s">
        <v>569</v>
      </c>
      <c r="D2470">
        <v>10.280373831</v>
      </c>
      <c r="E2470">
        <v>2024</v>
      </c>
    </row>
    <row r="2471" spans="1:5">
      <c r="A2471" t="s">
        <v>505</v>
      </c>
      <c r="B2471" t="s">
        <v>997</v>
      </c>
      <c r="C2471" t="s">
        <v>577</v>
      </c>
      <c r="D2471">
        <v>9.7334085216999995</v>
      </c>
      <c r="E2471">
        <v>2024</v>
      </c>
    </row>
    <row r="2472" spans="1:5">
      <c r="A2472" t="s">
        <v>506</v>
      </c>
      <c r="B2472" t="s">
        <v>998</v>
      </c>
      <c r="C2472" t="s">
        <v>577</v>
      </c>
      <c r="D2472">
        <v>11.599057180000001</v>
      </c>
      <c r="E2472">
        <v>2024</v>
      </c>
    </row>
    <row r="2473" spans="1:5">
      <c r="A2473" t="s">
        <v>507</v>
      </c>
      <c r="B2473" t="s">
        <v>999</v>
      </c>
      <c r="C2473" t="s">
        <v>584</v>
      </c>
      <c r="D2473">
        <v>9.1196078432000007</v>
      </c>
      <c r="E2473">
        <v>2024</v>
      </c>
    </row>
    <row r="2474" spans="1:5">
      <c r="A2474" t="s">
        <v>508</v>
      </c>
      <c r="B2474" t="s">
        <v>1000</v>
      </c>
      <c r="C2474" t="s">
        <v>577</v>
      </c>
      <c r="D2474">
        <v>12.319587628000001</v>
      </c>
      <c r="E2474">
        <v>2024</v>
      </c>
    </row>
    <row r="2475" spans="1:5">
      <c r="A2475" t="s">
        <v>509</v>
      </c>
      <c r="B2475" t="s">
        <v>1000</v>
      </c>
      <c r="C2475" t="s">
        <v>577</v>
      </c>
      <c r="D2475" t="s">
        <v>570</v>
      </c>
      <c r="E2475">
        <v>2024</v>
      </c>
    </row>
    <row r="2476" spans="1:5">
      <c r="A2476" t="s">
        <v>510</v>
      </c>
      <c r="B2476" t="s">
        <v>1001</v>
      </c>
      <c r="C2476" t="s">
        <v>10</v>
      </c>
      <c r="D2476">
        <v>7.0134695774000004</v>
      </c>
      <c r="E2476">
        <v>2024</v>
      </c>
    </row>
    <row r="2477" spans="1:5">
      <c r="A2477" t="s">
        <v>511</v>
      </c>
      <c r="B2477" t="s">
        <v>1002</v>
      </c>
      <c r="C2477" t="s">
        <v>569</v>
      </c>
      <c r="D2477">
        <v>12.607129995999999</v>
      </c>
      <c r="E2477">
        <v>2024</v>
      </c>
    </row>
    <row r="2478" spans="1:5">
      <c r="A2478" t="s">
        <v>512</v>
      </c>
      <c r="B2478" t="s">
        <v>1003</v>
      </c>
      <c r="C2478" t="s">
        <v>577</v>
      </c>
      <c r="D2478">
        <v>40.213969689000002</v>
      </c>
      <c r="E2478">
        <v>2024</v>
      </c>
    </row>
    <row r="2479" spans="1:5">
      <c r="A2479" t="s">
        <v>513</v>
      </c>
      <c r="B2479" t="s">
        <v>1003</v>
      </c>
      <c r="C2479" t="s">
        <v>577</v>
      </c>
      <c r="D2479" t="s">
        <v>570</v>
      </c>
      <c r="E2479">
        <v>2024</v>
      </c>
    </row>
    <row r="2480" spans="1:5">
      <c r="A2480" t="s">
        <v>514</v>
      </c>
      <c r="B2480" t="s">
        <v>1004</v>
      </c>
      <c r="C2480" t="s">
        <v>584</v>
      </c>
      <c r="D2480" t="s">
        <v>570</v>
      </c>
      <c r="E2480">
        <v>2024</v>
      </c>
    </row>
    <row r="2481" spans="1:5">
      <c r="A2481" t="s">
        <v>515</v>
      </c>
      <c r="B2481" t="s">
        <v>1005</v>
      </c>
      <c r="C2481" t="s">
        <v>569</v>
      </c>
      <c r="D2481">
        <v>11.967498549</v>
      </c>
      <c r="E2481">
        <v>2024</v>
      </c>
    </row>
    <row r="2482" spans="1:5">
      <c r="A2482" t="s">
        <v>516</v>
      </c>
      <c r="B2482" t="s">
        <v>1006</v>
      </c>
      <c r="C2482" t="s">
        <v>18</v>
      </c>
      <c r="D2482">
        <v>0.19569471624000001</v>
      </c>
      <c r="E2482">
        <v>2024</v>
      </c>
    </row>
    <row r="2483" spans="1:5">
      <c r="A2483" t="s">
        <v>517</v>
      </c>
      <c r="B2483" t="s">
        <v>1007</v>
      </c>
      <c r="C2483" t="s">
        <v>584</v>
      </c>
      <c r="D2483">
        <v>9.6758104738000004</v>
      </c>
      <c r="E2483">
        <v>2024</v>
      </c>
    </row>
    <row r="2484" spans="1:5">
      <c r="A2484" t="s">
        <v>518</v>
      </c>
      <c r="B2484" t="s">
        <v>1008</v>
      </c>
      <c r="C2484" t="s">
        <v>13</v>
      </c>
      <c r="D2484">
        <v>8.6570477246999999</v>
      </c>
      <c r="E2484">
        <v>2024</v>
      </c>
    </row>
    <row r="2485" spans="1:5">
      <c r="A2485" t="s">
        <v>519</v>
      </c>
      <c r="B2485" t="s">
        <v>1009</v>
      </c>
      <c r="C2485" t="s">
        <v>10</v>
      </c>
      <c r="D2485">
        <v>9.3835382513999992</v>
      </c>
      <c r="E2485">
        <v>2024</v>
      </c>
    </row>
    <row r="2486" spans="1:5">
      <c r="A2486" t="s">
        <v>520</v>
      </c>
      <c r="B2486" t="s">
        <v>1009</v>
      </c>
      <c r="C2486" t="s">
        <v>10</v>
      </c>
      <c r="D2486" t="s">
        <v>570</v>
      </c>
      <c r="E2486">
        <v>2024</v>
      </c>
    </row>
    <row r="2487" spans="1:5">
      <c r="A2487" t="s">
        <v>521</v>
      </c>
      <c r="B2487" t="s">
        <v>1010</v>
      </c>
      <c r="C2487" t="s">
        <v>577</v>
      </c>
      <c r="D2487">
        <v>3.8359788359999998</v>
      </c>
      <c r="E2487">
        <v>2024</v>
      </c>
    </row>
    <row r="2488" spans="1:5">
      <c r="A2488" t="s">
        <v>522</v>
      </c>
      <c r="B2488" t="s">
        <v>1011</v>
      </c>
      <c r="C2488" t="s">
        <v>569</v>
      </c>
      <c r="D2488">
        <v>10.551849604999999</v>
      </c>
      <c r="E2488">
        <v>2024</v>
      </c>
    </row>
    <row r="2489" spans="1:5">
      <c r="A2489" t="s">
        <v>523</v>
      </c>
      <c r="B2489" t="s">
        <v>1012</v>
      </c>
      <c r="C2489" t="s">
        <v>618</v>
      </c>
      <c r="D2489" t="s">
        <v>570</v>
      </c>
      <c r="E2489">
        <v>2024</v>
      </c>
    </row>
    <row r="2490" spans="1:5">
      <c r="A2490" t="s">
        <v>524</v>
      </c>
      <c r="B2490" t="s">
        <v>1013</v>
      </c>
      <c r="C2490" t="s">
        <v>618</v>
      </c>
      <c r="D2490" t="s">
        <v>570</v>
      </c>
      <c r="E2490">
        <v>2024</v>
      </c>
    </row>
    <row r="2491" spans="1:5">
      <c r="A2491" t="s">
        <v>525</v>
      </c>
      <c r="B2491" t="s">
        <v>1014</v>
      </c>
      <c r="C2491" t="s">
        <v>577</v>
      </c>
      <c r="D2491" t="s">
        <v>570</v>
      </c>
      <c r="E2491">
        <v>2024</v>
      </c>
    </row>
    <row r="2492" spans="1:5">
      <c r="A2492" t="s">
        <v>526</v>
      </c>
      <c r="B2492" t="s">
        <v>1014</v>
      </c>
      <c r="C2492" t="s">
        <v>577</v>
      </c>
      <c r="D2492" t="s">
        <v>570</v>
      </c>
      <c r="E2492">
        <v>2024</v>
      </c>
    </row>
    <row r="2493" spans="1:5">
      <c r="A2493" t="s">
        <v>527</v>
      </c>
      <c r="B2493" t="s">
        <v>1015</v>
      </c>
      <c r="C2493" t="s">
        <v>569</v>
      </c>
      <c r="D2493" t="s">
        <v>570</v>
      </c>
      <c r="E2493">
        <v>2024</v>
      </c>
    </row>
    <row r="2494" spans="1:5">
      <c r="A2494" t="s">
        <v>528</v>
      </c>
      <c r="B2494" t="s">
        <v>1015</v>
      </c>
      <c r="C2494" t="s">
        <v>569</v>
      </c>
      <c r="D2494" t="s">
        <v>570</v>
      </c>
      <c r="E2494">
        <v>2024</v>
      </c>
    </row>
    <row r="2495" spans="1:5">
      <c r="A2495" t="s">
        <v>529</v>
      </c>
      <c r="B2495" t="s">
        <v>1016</v>
      </c>
      <c r="C2495" t="s">
        <v>577</v>
      </c>
      <c r="D2495">
        <v>11.603102779</v>
      </c>
      <c r="E2495">
        <v>2024</v>
      </c>
    </row>
    <row r="2496" spans="1:5">
      <c r="A2496" t="s">
        <v>530</v>
      </c>
      <c r="B2496" t="s">
        <v>1017</v>
      </c>
      <c r="C2496" t="s">
        <v>584</v>
      </c>
      <c r="D2496">
        <v>0</v>
      </c>
      <c r="E2496">
        <v>2024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E2:G500"/>
  <sheetViews>
    <sheetView topLeftCell="A452" workbookViewId="0">
      <selection activeCell="G9" sqref="G9"/>
    </sheetView>
  </sheetViews>
  <sheetFormatPr defaultColWidth="8.5703125" defaultRowHeight="14.45"/>
  <cols>
    <col min="6" max="6" width="16.42578125" bestFit="1" customWidth="1"/>
  </cols>
  <sheetData>
    <row r="2" spans="5:7">
      <c r="E2" s="70" t="s">
        <v>50</v>
      </c>
      <c r="G2" t="s">
        <v>1019</v>
      </c>
    </row>
    <row r="3" spans="5:7">
      <c r="E3" s="70" t="s">
        <v>51</v>
      </c>
      <c r="G3" t="s">
        <v>1020</v>
      </c>
    </row>
    <row r="4" spans="5:7">
      <c r="E4" s="70" t="s">
        <v>25</v>
      </c>
    </row>
    <row r="5" spans="5:7">
      <c r="E5" s="70" t="s">
        <v>52</v>
      </c>
    </row>
    <row r="6" spans="5:7">
      <c r="E6" s="70" t="s">
        <v>35</v>
      </c>
    </row>
    <row r="7" spans="5:7">
      <c r="E7" s="70" t="s">
        <v>53</v>
      </c>
    </row>
    <row r="8" spans="5:7">
      <c r="E8" s="70" t="s">
        <v>54</v>
      </c>
    </row>
    <row r="9" spans="5:7">
      <c r="E9" s="70" t="s">
        <v>55</v>
      </c>
    </row>
    <row r="10" spans="5:7">
      <c r="E10" s="70" t="s">
        <v>56</v>
      </c>
    </row>
    <row r="11" spans="5:7">
      <c r="E11" s="70" t="s">
        <v>57</v>
      </c>
    </row>
    <row r="12" spans="5:7">
      <c r="E12" s="70" t="s">
        <v>58</v>
      </c>
    </row>
    <row r="13" spans="5:7">
      <c r="E13" s="70" t="s">
        <v>59</v>
      </c>
    </row>
    <row r="14" spans="5:7">
      <c r="E14" s="70" t="s">
        <v>60</v>
      </c>
    </row>
    <row r="15" spans="5:7">
      <c r="E15" s="70" t="s">
        <v>61</v>
      </c>
    </row>
    <row r="16" spans="5:7">
      <c r="E16" s="70" t="s">
        <v>62</v>
      </c>
    </row>
    <row r="17" spans="5:5">
      <c r="E17" s="70" t="s">
        <v>63</v>
      </c>
    </row>
    <row r="18" spans="5:5">
      <c r="E18" s="70" t="s">
        <v>64</v>
      </c>
    </row>
    <row r="19" spans="5:5">
      <c r="E19" s="70" t="s">
        <v>65</v>
      </c>
    </row>
    <row r="20" spans="5:5">
      <c r="E20" s="70" t="s">
        <v>66</v>
      </c>
    </row>
    <row r="21" spans="5:5">
      <c r="E21" s="70" t="s">
        <v>67</v>
      </c>
    </row>
    <row r="22" spans="5:5">
      <c r="E22" s="70" t="s">
        <v>68</v>
      </c>
    </row>
    <row r="23" spans="5:5">
      <c r="E23" s="70" t="s">
        <v>69</v>
      </c>
    </row>
    <row r="24" spans="5:5">
      <c r="E24" s="70" t="s">
        <v>70</v>
      </c>
    </row>
    <row r="25" spans="5:5">
      <c r="E25" s="70" t="s">
        <v>71</v>
      </c>
    </row>
    <row r="26" spans="5:5">
      <c r="E26" s="70" t="s">
        <v>72</v>
      </c>
    </row>
    <row r="27" spans="5:5">
      <c r="E27" s="70" t="s">
        <v>73</v>
      </c>
    </row>
    <row r="28" spans="5:5">
      <c r="E28" s="70" t="s">
        <v>74</v>
      </c>
    </row>
    <row r="29" spans="5:5">
      <c r="E29" s="70" t="s">
        <v>75</v>
      </c>
    </row>
    <row r="30" spans="5:5">
      <c r="E30" s="70" t="s">
        <v>76</v>
      </c>
    </row>
    <row r="31" spans="5:5">
      <c r="E31" s="70" t="s">
        <v>77</v>
      </c>
    </row>
    <row r="32" spans="5:5">
      <c r="E32" s="70" t="s">
        <v>78</v>
      </c>
    </row>
    <row r="33" spans="5:5">
      <c r="E33" s="70" t="s">
        <v>79</v>
      </c>
    </row>
    <row r="34" spans="5:5">
      <c r="E34" s="70" t="s">
        <v>80</v>
      </c>
    </row>
    <row r="35" spans="5:5">
      <c r="E35" s="70" t="s">
        <v>81</v>
      </c>
    </row>
    <row r="36" spans="5:5">
      <c r="E36" s="70" t="s">
        <v>82</v>
      </c>
    </row>
    <row r="37" spans="5:5">
      <c r="E37" s="70" t="s">
        <v>83</v>
      </c>
    </row>
    <row r="38" spans="5:5">
      <c r="E38" s="70" t="s">
        <v>84</v>
      </c>
    </row>
    <row r="39" spans="5:5">
      <c r="E39" s="70" t="s">
        <v>85</v>
      </c>
    </row>
    <row r="40" spans="5:5">
      <c r="E40" s="70" t="s">
        <v>86</v>
      </c>
    </row>
    <row r="41" spans="5:5">
      <c r="E41" s="70" t="s">
        <v>31</v>
      </c>
    </row>
    <row r="42" spans="5:5">
      <c r="E42" s="70" t="s">
        <v>87</v>
      </c>
    </row>
    <row r="43" spans="5:5">
      <c r="E43" s="70" t="s">
        <v>88</v>
      </c>
    </row>
    <row r="44" spans="5:5">
      <c r="E44" s="70" t="s">
        <v>30</v>
      </c>
    </row>
    <row r="45" spans="5:5">
      <c r="E45" s="70" t="s">
        <v>89</v>
      </c>
    </row>
    <row r="46" spans="5:5">
      <c r="E46" s="70" t="s">
        <v>90</v>
      </c>
    </row>
    <row r="47" spans="5:5">
      <c r="E47" s="70" t="s">
        <v>91</v>
      </c>
    </row>
    <row r="48" spans="5:5">
      <c r="E48" s="70" t="s">
        <v>92</v>
      </c>
    </row>
    <row r="49" spans="5:5">
      <c r="E49" s="70" t="s">
        <v>93</v>
      </c>
    </row>
    <row r="50" spans="5:5">
      <c r="E50" s="70" t="s">
        <v>94</v>
      </c>
    </row>
    <row r="51" spans="5:5">
      <c r="E51" s="70" t="s">
        <v>28</v>
      </c>
    </row>
    <row r="52" spans="5:5">
      <c r="E52" s="70" t="s">
        <v>95</v>
      </c>
    </row>
    <row r="53" spans="5:5">
      <c r="E53" s="70" t="s">
        <v>96</v>
      </c>
    </row>
    <row r="54" spans="5:5">
      <c r="E54" s="70" t="s">
        <v>97</v>
      </c>
    </row>
    <row r="55" spans="5:5">
      <c r="E55" s="70" t="s">
        <v>98</v>
      </c>
    </row>
    <row r="56" spans="5:5">
      <c r="E56" s="70" t="s">
        <v>99</v>
      </c>
    </row>
    <row r="57" spans="5:5">
      <c r="E57" s="70" t="s">
        <v>100</v>
      </c>
    </row>
    <row r="58" spans="5:5">
      <c r="E58" s="70" t="s">
        <v>101</v>
      </c>
    </row>
    <row r="59" spans="5:5">
      <c r="E59" s="70" t="s">
        <v>102</v>
      </c>
    </row>
    <row r="60" spans="5:5">
      <c r="E60" s="70" t="s">
        <v>103</v>
      </c>
    </row>
    <row r="61" spans="5:5">
      <c r="E61" s="70" t="s">
        <v>104</v>
      </c>
    </row>
    <row r="62" spans="5:5">
      <c r="E62" s="70" t="s">
        <v>105</v>
      </c>
    </row>
    <row r="63" spans="5:5">
      <c r="E63" s="70" t="s">
        <v>106</v>
      </c>
    </row>
    <row r="64" spans="5:5">
      <c r="E64" s="70" t="s">
        <v>107</v>
      </c>
    </row>
    <row r="65" spans="5:5">
      <c r="E65" s="70" t="s">
        <v>108</v>
      </c>
    </row>
    <row r="66" spans="5:5">
      <c r="E66" s="70" t="s">
        <v>109</v>
      </c>
    </row>
    <row r="67" spans="5:5">
      <c r="E67" s="70" t="s">
        <v>110</v>
      </c>
    </row>
    <row r="68" spans="5:5">
      <c r="E68" s="70" t="s">
        <v>111</v>
      </c>
    </row>
    <row r="69" spans="5:5">
      <c r="E69" s="70" t="s">
        <v>112</v>
      </c>
    </row>
    <row r="70" spans="5:5">
      <c r="E70" s="70" t="s">
        <v>113</v>
      </c>
    </row>
    <row r="71" spans="5:5">
      <c r="E71" s="70" t="s">
        <v>114</v>
      </c>
    </row>
    <row r="72" spans="5:5">
      <c r="E72" s="70" t="s">
        <v>115</v>
      </c>
    </row>
    <row r="73" spans="5:5">
      <c r="E73" s="70" t="s">
        <v>116</v>
      </c>
    </row>
    <row r="74" spans="5:5">
      <c r="E74" s="70" t="s">
        <v>117</v>
      </c>
    </row>
    <row r="75" spans="5:5">
      <c r="E75" s="70" t="s">
        <v>118</v>
      </c>
    </row>
    <row r="76" spans="5:5">
      <c r="E76" s="70" t="s">
        <v>119</v>
      </c>
    </row>
    <row r="77" spans="5:5">
      <c r="E77" s="70" t="s">
        <v>120</v>
      </c>
    </row>
    <row r="78" spans="5:5">
      <c r="E78" s="70" t="s">
        <v>121</v>
      </c>
    </row>
    <row r="79" spans="5:5">
      <c r="E79" s="70" t="s">
        <v>34</v>
      </c>
    </row>
    <row r="80" spans="5:5">
      <c r="E80" s="70" t="s">
        <v>122</v>
      </c>
    </row>
    <row r="81" spans="5:5">
      <c r="E81" s="70" t="s">
        <v>123</v>
      </c>
    </row>
    <row r="82" spans="5:5">
      <c r="E82" s="70" t="s">
        <v>124</v>
      </c>
    </row>
    <row r="83" spans="5:5">
      <c r="E83" s="70" t="s">
        <v>125</v>
      </c>
    </row>
    <row r="84" spans="5:5">
      <c r="E84" s="70" t="s">
        <v>126</v>
      </c>
    </row>
    <row r="85" spans="5:5">
      <c r="E85" s="70" t="s">
        <v>127</v>
      </c>
    </row>
    <row r="86" spans="5:5">
      <c r="E86" s="70" t="s">
        <v>128</v>
      </c>
    </row>
    <row r="87" spans="5:5">
      <c r="E87" s="70" t="s">
        <v>129</v>
      </c>
    </row>
    <row r="88" spans="5:5">
      <c r="E88" s="70" t="s">
        <v>130</v>
      </c>
    </row>
    <row r="89" spans="5:5">
      <c r="E89" s="70" t="s">
        <v>131</v>
      </c>
    </row>
    <row r="90" spans="5:5">
      <c r="E90" s="70" t="s">
        <v>132</v>
      </c>
    </row>
    <row r="91" spans="5:5">
      <c r="E91" s="70" t="s">
        <v>133</v>
      </c>
    </row>
    <row r="92" spans="5:5">
      <c r="E92" s="70" t="s">
        <v>27</v>
      </c>
    </row>
    <row r="93" spans="5:5">
      <c r="E93" s="70" t="s">
        <v>134</v>
      </c>
    </row>
    <row r="94" spans="5:5">
      <c r="E94" s="70" t="s">
        <v>135</v>
      </c>
    </row>
    <row r="95" spans="5:5">
      <c r="E95" s="70" t="s">
        <v>136</v>
      </c>
    </row>
    <row r="96" spans="5:5">
      <c r="E96" s="70" t="s">
        <v>137</v>
      </c>
    </row>
    <row r="97" spans="5:5">
      <c r="E97" s="70" t="s">
        <v>138</v>
      </c>
    </row>
    <row r="98" spans="5:5">
      <c r="E98" s="70" t="s">
        <v>139</v>
      </c>
    </row>
    <row r="99" spans="5:5">
      <c r="E99" s="70" t="s">
        <v>140</v>
      </c>
    </row>
    <row r="100" spans="5:5">
      <c r="E100" s="70" t="s">
        <v>141</v>
      </c>
    </row>
    <row r="101" spans="5:5">
      <c r="E101" s="70" t="s">
        <v>142</v>
      </c>
    </row>
    <row r="102" spans="5:5">
      <c r="E102" s="70" t="s">
        <v>143</v>
      </c>
    </row>
    <row r="103" spans="5:5">
      <c r="E103" s="70" t="s">
        <v>144</v>
      </c>
    </row>
    <row r="104" spans="5:5">
      <c r="E104" s="70" t="s">
        <v>145</v>
      </c>
    </row>
    <row r="105" spans="5:5">
      <c r="E105" s="70" t="s">
        <v>146</v>
      </c>
    </row>
    <row r="106" spans="5:5">
      <c r="E106" s="70" t="s">
        <v>147</v>
      </c>
    </row>
    <row r="107" spans="5:5">
      <c r="E107" s="70" t="s">
        <v>148</v>
      </c>
    </row>
    <row r="108" spans="5:5">
      <c r="E108" s="70" t="s">
        <v>149</v>
      </c>
    </row>
    <row r="109" spans="5:5">
      <c r="E109" s="70" t="s">
        <v>150</v>
      </c>
    </row>
    <row r="110" spans="5:5">
      <c r="E110" s="70" t="s">
        <v>151</v>
      </c>
    </row>
    <row r="111" spans="5:5">
      <c r="E111" s="70" t="s">
        <v>152</v>
      </c>
    </row>
    <row r="112" spans="5:5">
      <c r="E112" s="70" t="s">
        <v>153</v>
      </c>
    </row>
    <row r="113" spans="5:5">
      <c r="E113" s="70" t="s">
        <v>154</v>
      </c>
    </row>
    <row r="114" spans="5:5">
      <c r="E114" s="70" t="s">
        <v>155</v>
      </c>
    </row>
    <row r="115" spans="5:5">
      <c r="E115" s="70" t="s">
        <v>156</v>
      </c>
    </row>
    <row r="116" spans="5:5">
      <c r="E116" s="70" t="s">
        <v>157</v>
      </c>
    </row>
    <row r="117" spans="5:5">
      <c r="E117" s="70" t="s">
        <v>158</v>
      </c>
    </row>
    <row r="118" spans="5:5">
      <c r="E118" s="70" t="s">
        <v>159</v>
      </c>
    </row>
    <row r="119" spans="5:5">
      <c r="E119" s="70" t="s">
        <v>160</v>
      </c>
    </row>
    <row r="120" spans="5:5">
      <c r="E120" s="70" t="s">
        <v>32</v>
      </c>
    </row>
    <row r="121" spans="5:5">
      <c r="E121" s="70" t="s">
        <v>38</v>
      </c>
    </row>
    <row r="122" spans="5:5">
      <c r="E122" s="70" t="s">
        <v>161</v>
      </c>
    </row>
    <row r="123" spans="5:5">
      <c r="E123" s="70" t="s">
        <v>162</v>
      </c>
    </row>
    <row r="124" spans="5:5">
      <c r="E124" s="70" t="s">
        <v>163</v>
      </c>
    </row>
    <row r="125" spans="5:5">
      <c r="E125" s="70" t="s">
        <v>164</v>
      </c>
    </row>
    <row r="126" spans="5:5">
      <c r="E126" s="70" t="s">
        <v>165</v>
      </c>
    </row>
    <row r="127" spans="5:5">
      <c r="E127" s="70" t="s">
        <v>166</v>
      </c>
    </row>
    <row r="128" spans="5:5">
      <c r="E128" s="70" t="s">
        <v>167</v>
      </c>
    </row>
    <row r="129" spans="5:5">
      <c r="E129" s="70" t="s">
        <v>168</v>
      </c>
    </row>
    <row r="130" spans="5:5">
      <c r="E130" s="70" t="s">
        <v>169</v>
      </c>
    </row>
    <row r="131" spans="5:5">
      <c r="E131" s="70" t="s">
        <v>170</v>
      </c>
    </row>
    <row r="132" spans="5:5">
      <c r="E132" s="70" t="s">
        <v>171</v>
      </c>
    </row>
    <row r="133" spans="5:5">
      <c r="E133" s="70" t="s">
        <v>172</v>
      </c>
    </row>
    <row r="134" spans="5:5">
      <c r="E134" s="70" t="s">
        <v>173</v>
      </c>
    </row>
    <row r="135" spans="5:5">
      <c r="E135" s="70" t="s">
        <v>174</v>
      </c>
    </row>
    <row r="136" spans="5:5">
      <c r="E136" s="70" t="s">
        <v>175</v>
      </c>
    </row>
    <row r="137" spans="5:5">
      <c r="E137" s="70" t="s">
        <v>176</v>
      </c>
    </row>
    <row r="138" spans="5:5">
      <c r="E138" s="70" t="s">
        <v>177</v>
      </c>
    </row>
    <row r="139" spans="5:5">
      <c r="E139" s="70" t="s">
        <v>178</v>
      </c>
    </row>
    <row r="140" spans="5:5">
      <c r="E140" s="70" t="s">
        <v>41</v>
      </c>
    </row>
    <row r="141" spans="5:5">
      <c r="E141" s="70" t="s">
        <v>179</v>
      </c>
    </row>
    <row r="142" spans="5:5">
      <c r="E142" s="70" t="s">
        <v>180</v>
      </c>
    </row>
    <row r="143" spans="5:5">
      <c r="E143" s="70" t="s">
        <v>39</v>
      </c>
    </row>
    <row r="144" spans="5:5">
      <c r="E144" s="70" t="s">
        <v>40</v>
      </c>
    </row>
    <row r="145" spans="5:5">
      <c r="E145" s="70" t="s">
        <v>181</v>
      </c>
    </row>
    <row r="146" spans="5:5">
      <c r="E146" s="70" t="s">
        <v>182</v>
      </c>
    </row>
    <row r="147" spans="5:5">
      <c r="E147" s="70" t="s">
        <v>183</v>
      </c>
    </row>
    <row r="148" spans="5:5">
      <c r="E148" s="70" t="s">
        <v>184</v>
      </c>
    </row>
    <row r="149" spans="5:5">
      <c r="E149" s="70" t="s">
        <v>185</v>
      </c>
    </row>
    <row r="150" spans="5:5">
      <c r="E150" s="70" t="s">
        <v>186</v>
      </c>
    </row>
    <row r="151" spans="5:5">
      <c r="E151" s="70" t="s">
        <v>187</v>
      </c>
    </row>
    <row r="152" spans="5:5">
      <c r="E152" s="70" t="s">
        <v>188</v>
      </c>
    </row>
    <row r="153" spans="5:5">
      <c r="E153" s="70" t="s">
        <v>189</v>
      </c>
    </row>
    <row r="154" spans="5:5">
      <c r="E154" s="70" t="s">
        <v>190</v>
      </c>
    </row>
    <row r="155" spans="5:5">
      <c r="E155" s="70" t="s">
        <v>191</v>
      </c>
    </row>
    <row r="156" spans="5:5">
      <c r="E156" s="70" t="s">
        <v>192</v>
      </c>
    </row>
    <row r="157" spans="5:5">
      <c r="E157" s="70" t="s">
        <v>193</v>
      </c>
    </row>
    <row r="158" spans="5:5">
      <c r="E158" s="70" t="s">
        <v>194</v>
      </c>
    </row>
    <row r="159" spans="5:5">
      <c r="E159" s="70" t="s">
        <v>195</v>
      </c>
    </row>
    <row r="160" spans="5:5">
      <c r="E160" s="70" t="s">
        <v>196</v>
      </c>
    </row>
    <row r="161" spans="5:5">
      <c r="E161" s="70" t="s">
        <v>197</v>
      </c>
    </row>
    <row r="162" spans="5:5">
      <c r="E162" s="70" t="s">
        <v>198</v>
      </c>
    </row>
    <row r="163" spans="5:5">
      <c r="E163" s="70" t="s">
        <v>199</v>
      </c>
    </row>
    <row r="164" spans="5:5">
      <c r="E164" s="70" t="s">
        <v>200</v>
      </c>
    </row>
    <row r="165" spans="5:5">
      <c r="E165" s="70" t="s">
        <v>201</v>
      </c>
    </row>
    <row r="166" spans="5:5">
      <c r="E166" s="70" t="s">
        <v>202</v>
      </c>
    </row>
    <row r="167" spans="5:5">
      <c r="E167" s="70" t="s">
        <v>203</v>
      </c>
    </row>
    <row r="168" spans="5:5">
      <c r="E168" s="70" t="s">
        <v>204</v>
      </c>
    </row>
    <row r="169" spans="5:5">
      <c r="E169" s="70" t="s">
        <v>205</v>
      </c>
    </row>
    <row r="170" spans="5:5">
      <c r="E170" s="70" t="s">
        <v>26</v>
      </c>
    </row>
    <row r="171" spans="5:5">
      <c r="E171" s="70" t="s">
        <v>206</v>
      </c>
    </row>
    <row r="172" spans="5:5">
      <c r="E172" s="70" t="s">
        <v>33</v>
      </c>
    </row>
    <row r="173" spans="5:5">
      <c r="E173" s="70" t="s">
        <v>207</v>
      </c>
    </row>
    <row r="174" spans="5:5">
      <c r="E174" s="70" t="s">
        <v>208</v>
      </c>
    </row>
    <row r="175" spans="5:5">
      <c r="E175" s="70" t="s">
        <v>209</v>
      </c>
    </row>
    <row r="176" spans="5:5">
      <c r="E176" s="70" t="s">
        <v>210</v>
      </c>
    </row>
    <row r="177" spans="5:5">
      <c r="E177" s="70" t="s">
        <v>211</v>
      </c>
    </row>
    <row r="178" spans="5:5">
      <c r="E178" s="70" t="s">
        <v>212</v>
      </c>
    </row>
    <row r="179" spans="5:5">
      <c r="E179" s="70" t="s">
        <v>213</v>
      </c>
    </row>
    <row r="180" spans="5:5">
      <c r="E180" s="70" t="s">
        <v>214</v>
      </c>
    </row>
    <row r="181" spans="5:5">
      <c r="E181" s="70" t="s">
        <v>37</v>
      </c>
    </row>
    <row r="182" spans="5:5">
      <c r="E182" s="70" t="s">
        <v>215</v>
      </c>
    </row>
    <row r="183" spans="5:5">
      <c r="E183" s="70" t="s">
        <v>216</v>
      </c>
    </row>
    <row r="184" spans="5:5">
      <c r="E184" s="70" t="s">
        <v>217</v>
      </c>
    </row>
    <row r="185" spans="5:5">
      <c r="E185" s="70" t="s">
        <v>218</v>
      </c>
    </row>
    <row r="186" spans="5:5">
      <c r="E186" s="70" t="s">
        <v>219</v>
      </c>
    </row>
    <row r="187" spans="5:5">
      <c r="E187" s="70" t="s">
        <v>220</v>
      </c>
    </row>
    <row r="188" spans="5:5">
      <c r="E188" s="70" t="s">
        <v>221</v>
      </c>
    </row>
    <row r="189" spans="5:5">
      <c r="E189" s="70" t="s">
        <v>222</v>
      </c>
    </row>
    <row r="190" spans="5:5">
      <c r="E190" s="70" t="s">
        <v>223</v>
      </c>
    </row>
    <row r="191" spans="5:5">
      <c r="E191" s="70" t="s">
        <v>224</v>
      </c>
    </row>
    <row r="192" spans="5:5">
      <c r="E192" s="70" t="s">
        <v>24</v>
      </c>
    </row>
    <row r="193" spans="5:5">
      <c r="E193" s="70" t="s">
        <v>29</v>
      </c>
    </row>
    <row r="194" spans="5:5">
      <c r="E194" s="70" t="s">
        <v>225</v>
      </c>
    </row>
    <row r="195" spans="5:5">
      <c r="E195" s="70" t="s">
        <v>226</v>
      </c>
    </row>
    <row r="196" spans="5:5">
      <c r="E196" s="70" t="s">
        <v>227</v>
      </c>
    </row>
    <row r="197" spans="5:5">
      <c r="E197" s="70" t="s">
        <v>36</v>
      </c>
    </row>
    <row r="198" spans="5:5">
      <c r="E198" s="70" t="s">
        <v>228</v>
      </c>
    </row>
    <row r="199" spans="5:5">
      <c r="E199" s="70" t="s">
        <v>229</v>
      </c>
    </row>
    <row r="200" spans="5:5">
      <c r="E200" s="70" t="s">
        <v>230</v>
      </c>
    </row>
    <row r="201" spans="5:5">
      <c r="E201" s="70" t="s">
        <v>231</v>
      </c>
    </row>
    <row r="202" spans="5:5">
      <c r="E202" s="70" t="s">
        <v>232</v>
      </c>
    </row>
    <row r="203" spans="5:5">
      <c r="E203" s="70" t="s">
        <v>233</v>
      </c>
    </row>
    <row r="204" spans="5:5">
      <c r="E204" s="70" t="s">
        <v>234</v>
      </c>
    </row>
    <row r="205" spans="5:5">
      <c r="E205" s="70" t="s">
        <v>235</v>
      </c>
    </row>
    <row r="206" spans="5:5">
      <c r="E206" s="70" t="s">
        <v>236</v>
      </c>
    </row>
    <row r="207" spans="5:5">
      <c r="E207" s="70" t="s">
        <v>237</v>
      </c>
    </row>
    <row r="208" spans="5:5">
      <c r="E208" s="70" t="s">
        <v>238</v>
      </c>
    </row>
    <row r="209" spans="5:5">
      <c r="E209" s="70" t="s">
        <v>239</v>
      </c>
    </row>
    <row r="210" spans="5:5">
      <c r="E210" s="70" t="s">
        <v>240</v>
      </c>
    </row>
    <row r="211" spans="5:5">
      <c r="E211" s="70" t="s">
        <v>241</v>
      </c>
    </row>
    <row r="212" spans="5:5">
      <c r="E212" s="70" t="s">
        <v>242</v>
      </c>
    </row>
    <row r="213" spans="5:5">
      <c r="E213" s="70" t="s">
        <v>243</v>
      </c>
    </row>
    <row r="214" spans="5:5">
      <c r="E214" s="70" t="s">
        <v>244</v>
      </c>
    </row>
    <row r="215" spans="5:5">
      <c r="E215" s="70" t="s">
        <v>245</v>
      </c>
    </row>
    <row r="216" spans="5:5">
      <c r="E216" s="70" t="s">
        <v>246</v>
      </c>
    </row>
    <row r="217" spans="5:5">
      <c r="E217" s="70" t="s">
        <v>247</v>
      </c>
    </row>
    <row r="218" spans="5:5">
      <c r="E218" s="70" t="s">
        <v>248</v>
      </c>
    </row>
    <row r="219" spans="5:5">
      <c r="E219" s="70" t="s">
        <v>249</v>
      </c>
    </row>
    <row r="220" spans="5:5">
      <c r="E220" s="70" t="s">
        <v>250</v>
      </c>
    </row>
    <row r="221" spans="5:5">
      <c r="E221" s="70" t="s">
        <v>251</v>
      </c>
    </row>
    <row r="222" spans="5:5">
      <c r="E222" s="70" t="s">
        <v>252</v>
      </c>
    </row>
    <row r="223" spans="5:5">
      <c r="E223" s="70" t="s">
        <v>253</v>
      </c>
    </row>
    <row r="224" spans="5:5">
      <c r="E224" s="70" t="s">
        <v>254</v>
      </c>
    </row>
    <row r="225" spans="5:5">
      <c r="E225" s="70" t="s">
        <v>255</v>
      </c>
    </row>
    <row r="226" spans="5:5">
      <c r="E226" s="70" t="s">
        <v>256</v>
      </c>
    </row>
    <row r="227" spans="5:5">
      <c r="E227" s="70" t="s">
        <v>257</v>
      </c>
    </row>
    <row r="228" spans="5:5">
      <c r="E228" s="70" t="s">
        <v>258</v>
      </c>
    </row>
    <row r="229" spans="5:5">
      <c r="E229" s="70" t="s">
        <v>259</v>
      </c>
    </row>
    <row r="230" spans="5:5">
      <c r="E230" s="70" t="s">
        <v>260</v>
      </c>
    </row>
    <row r="231" spans="5:5">
      <c r="E231" s="70" t="s">
        <v>261</v>
      </c>
    </row>
    <row r="232" spans="5:5">
      <c r="E232" s="70" t="s">
        <v>262</v>
      </c>
    </row>
    <row r="233" spans="5:5">
      <c r="E233" s="70" t="s">
        <v>263</v>
      </c>
    </row>
    <row r="234" spans="5:5">
      <c r="E234" s="70" t="s">
        <v>264</v>
      </c>
    </row>
    <row r="235" spans="5:5">
      <c r="E235" s="70" t="s">
        <v>265</v>
      </c>
    </row>
    <row r="236" spans="5:5">
      <c r="E236" s="70" t="s">
        <v>266</v>
      </c>
    </row>
    <row r="237" spans="5:5">
      <c r="E237" s="70" t="s">
        <v>267</v>
      </c>
    </row>
    <row r="238" spans="5:5">
      <c r="E238" s="70" t="s">
        <v>268</v>
      </c>
    </row>
    <row r="239" spans="5:5">
      <c r="E239" s="70" t="s">
        <v>269</v>
      </c>
    </row>
    <row r="240" spans="5:5">
      <c r="E240" s="70" t="s">
        <v>270</v>
      </c>
    </row>
    <row r="241" spans="5:5">
      <c r="E241" s="70" t="s">
        <v>271</v>
      </c>
    </row>
    <row r="242" spans="5:5">
      <c r="E242" s="70" t="s">
        <v>272</v>
      </c>
    </row>
    <row r="243" spans="5:5">
      <c r="E243" s="70" t="s">
        <v>273</v>
      </c>
    </row>
    <row r="244" spans="5:5">
      <c r="E244" s="70" t="s">
        <v>274</v>
      </c>
    </row>
    <row r="245" spans="5:5">
      <c r="E245" s="70" t="s">
        <v>275</v>
      </c>
    </row>
    <row r="246" spans="5:5">
      <c r="E246" s="70" t="s">
        <v>276</v>
      </c>
    </row>
    <row r="247" spans="5:5">
      <c r="E247" s="70" t="s">
        <v>277</v>
      </c>
    </row>
    <row r="248" spans="5:5">
      <c r="E248" s="70" t="s">
        <v>278</v>
      </c>
    </row>
    <row r="249" spans="5:5">
      <c r="E249" s="70" t="s">
        <v>279</v>
      </c>
    </row>
    <row r="250" spans="5:5">
      <c r="E250" s="70" t="s">
        <v>280</v>
      </c>
    </row>
    <row r="251" spans="5:5">
      <c r="E251" s="70" t="s">
        <v>281</v>
      </c>
    </row>
    <row r="252" spans="5:5">
      <c r="E252" s="70" t="s">
        <v>282</v>
      </c>
    </row>
    <row r="253" spans="5:5">
      <c r="E253" s="70" t="s">
        <v>283</v>
      </c>
    </row>
    <row r="254" spans="5:5">
      <c r="E254" s="70" t="s">
        <v>284</v>
      </c>
    </row>
    <row r="255" spans="5:5">
      <c r="E255" s="70" t="s">
        <v>285</v>
      </c>
    </row>
    <row r="256" spans="5:5">
      <c r="E256" s="70" t="s">
        <v>286</v>
      </c>
    </row>
    <row r="257" spans="5:5">
      <c r="E257" s="70" t="s">
        <v>287</v>
      </c>
    </row>
    <row r="258" spans="5:5">
      <c r="E258" s="70" t="s">
        <v>288</v>
      </c>
    </row>
    <row r="259" spans="5:5">
      <c r="E259" s="70" t="s">
        <v>289</v>
      </c>
    </row>
    <row r="260" spans="5:5">
      <c r="E260" s="70" t="s">
        <v>290</v>
      </c>
    </row>
    <row r="261" spans="5:5">
      <c r="E261" s="70" t="s">
        <v>291</v>
      </c>
    </row>
    <row r="262" spans="5:5">
      <c r="E262" s="70" t="s">
        <v>292</v>
      </c>
    </row>
    <row r="263" spans="5:5">
      <c r="E263" s="70" t="s">
        <v>293</v>
      </c>
    </row>
    <row r="264" spans="5:5">
      <c r="E264" s="70" t="s">
        <v>294</v>
      </c>
    </row>
    <row r="265" spans="5:5">
      <c r="E265" s="70" t="s">
        <v>295</v>
      </c>
    </row>
    <row r="266" spans="5:5">
      <c r="E266" s="70" t="s">
        <v>296</v>
      </c>
    </row>
    <row r="267" spans="5:5">
      <c r="E267" s="70" t="s">
        <v>297</v>
      </c>
    </row>
    <row r="268" spans="5:5">
      <c r="E268" s="70" t="s">
        <v>298</v>
      </c>
    </row>
    <row r="269" spans="5:5">
      <c r="E269" s="70" t="s">
        <v>299</v>
      </c>
    </row>
    <row r="270" spans="5:5">
      <c r="E270" s="70" t="s">
        <v>300</v>
      </c>
    </row>
    <row r="271" spans="5:5">
      <c r="E271" s="70" t="s">
        <v>301</v>
      </c>
    </row>
    <row r="272" spans="5:5">
      <c r="E272" s="70" t="s">
        <v>302</v>
      </c>
    </row>
    <row r="273" spans="5:5">
      <c r="E273" s="70" t="s">
        <v>303</v>
      </c>
    </row>
    <row r="274" spans="5:5">
      <c r="E274" s="70" t="s">
        <v>304</v>
      </c>
    </row>
    <row r="275" spans="5:5">
      <c r="E275" s="70" t="s">
        <v>305</v>
      </c>
    </row>
    <row r="276" spans="5:5">
      <c r="E276" s="70" t="s">
        <v>306</v>
      </c>
    </row>
    <row r="277" spans="5:5">
      <c r="E277" s="70" t="s">
        <v>307</v>
      </c>
    </row>
    <row r="278" spans="5:5">
      <c r="E278" s="70" t="s">
        <v>308</v>
      </c>
    </row>
    <row r="279" spans="5:5">
      <c r="E279" s="70" t="s">
        <v>309</v>
      </c>
    </row>
    <row r="280" spans="5:5">
      <c r="E280" s="70" t="s">
        <v>310</v>
      </c>
    </row>
    <row r="281" spans="5:5">
      <c r="E281" s="70" t="s">
        <v>311</v>
      </c>
    </row>
    <row r="282" spans="5:5">
      <c r="E282" s="70" t="s">
        <v>312</v>
      </c>
    </row>
    <row r="283" spans="5:5">
      <c r="E283" s="70" t="s">
        <v>313</v>
      </c>
    </row>
    <row r="284" spans="5:5">
      <c r="E284" s="70" t="s">
        <v>314</v>
      </c>
    </row>
    <row r="285" spans="5:5">
      <c r="E285" s="70" t="s">
        <v>315</v>
      </c>
    </row>
    <row r="286" spans="5:5">
      <c r="E286" s="70" t="s">
        <v>316</v>
      </c>
    </row>
    <row r="287" spans="5:5">
      <c r="E287" s="70" t="s">
        <v>317</v>
      </c>
    </row>
    <row r="288" spans="5:5">
      <c r="E288" s="70" t="s">
        <v>318</v>
      </c>
    </row>
    <row r="289" spans="5:5">
      <c r="E289" s="70" t="s">
        <v>319</v>
      </c>
    </row>
    <row r="290" spans="5:5">
      <c r="E290" s="70" t="s">
        <v>320</v>
      </c>
    </row>
    <row r="291" spans="5:5">
      <c r="E291" s="70" t="s">
        <v>321</v>
      </c>
    </row>
    <row r="292" spans="5:5">
      <c r="E292" s="70" t="s">
        <v>322</v>
      </c>
    </row>
    <row r="293" spans="5:5">
      <c r="E293" s="70" t="s">
        <v>323</v>
      </c>
    </row>
    <row r="294" spans="5:5">
      <c r="E294" s="70" t="s">
        <v>324</v>
      </c>
    </row>
    <row r="295" spans="5:5">
      <c r="E295" s="70" t="s">
        <v>325</v>
      </c>
    </row>
    <row r="296" spans="5:5">
      <c r="E296" s="70" t="s">
        <v>326</v>
      </c>
    </row>
    <row r="297" spans="5:5">
      <c r="E297" s="70" t="s">
        <v>327</v>
      </c>
    </row>
    <row r="298" spans="5:5">
      <c r="E298" s="70" t="s">
        <v>328</v>
      </c>
    </row>
    <row r="299" spans="5:5">
      <c r="E299" s="70" t="s">
        <v>329</v>
      </c>
    </row>
    <row r="300" spans="5:5">
      <c r="E300" s="70" t="s">
        <v>330</v>
      </c>
    </row>
    <row r="301" spans="5:5">
      <c r="E301" s="70" t="s">
        <v>331</v>
      </c>
    </row>
    <row r="302" spans="5:5">
      <c r="E302" s="70" t="s">
        <v>332</v>
      </c>
    </row>
    <row r="303" spans="5:5">
      <c r="E303" s="70" t="s">
        <v>333</v>
      </c>
    </row>
    <row r="304" spans="5:5">
      <c r="E304" s="70" t="s">
        <v>334</v>
      </c>
    </row>
    <row r="305" spans="5:5">
      <c r="E305" s="70" t="s">
        <v>335</v>
      </c>
    </row>
    <row r="306" spans="5:5">
      <c r="E306" s="70" t="s">
        <v>336</v>
      </c>
    </row>
    <row r="307" spans="5:5">
      <c r="E307" s="70" t="s">
        <v>337</v>
      </c>
    </row>
    <row r="308" spans="5:5">
      <c r="E308" s="70" t="s">
        <v>338</v>
      </c>
    </row>
    <row r="309" spans="5:5">
      <c r="E309" s="70" t="s">
        <v>339</v>
      </c>
    </row>
    <row r="310" spans="5:5">
      <c r="E310" s="70" t="s">
        <v>340</v>
      </c>
    </row>
    <row r="311" spans="5:5">
      <c r="E311" s="70" t="s">
        <v>341</v>
      </c>
    </row>
    <row r="312" spans="5:5">
      <c r="E312" s="70" t="s">
        <v>342</v>
      </c>
    </row>
    <row r="313" spans="5:5">
      <c r="E313" s="70" t="s">
        <v>343</v>
      </c>
    </row>
    <row r="314" spans="5:5">
      <c r="E314" s="70" t="s">
        <v>344</v>
      </c>
    </row>
    <row r="315" spans="5:5">
      <c r="E315" s="70" t="s">
        <v>345</v>
      </c>
    </row>
    <row r="316" spans="5:5">
      <c r="E316" s="70" t="s">
        <v>346</v>
      </c>
    </row>
    <row r="317" spans="5:5">
      <c r="E317" s="70" t="s">
        <v>347</v>
      </c>
    </row>
    <row r="318" spans="5:5">
      <c r="E318" s="70" t="s">
        <v>348</v>
      </c>
    </row>
    <row r="319" spans="5:5">
      <c r="E319" s="70" t="s">
        <v>349</v>
      </c>
    </row>
    <row r="320" spans="5:5">
      <c r="E320" s="70" t="s">
        <v>350</v>
      </c>
    </row>
    <row r="321" spans="5:5">
      <c r="E321" s="70" t="s">
        <v>351</v>
      </c>
    </row>
    <row r="322" spans="5:5">
      <c r="E322" s="70" t="s">
        <v>352</v>
      </c>
    </row>
    <row r="323" spans="5:5">
      <c r="E323" s="70" t="s">
        <v>353</v>
      </c>
    </row>
    <row r="324" spans="5:5">
      <c r="E324" s="70" t="s">
        <v>354</v>
      </c>
    </row>
    <row r="325" spans="5:5">
      <c r="E325" s="70" t="s">
        <v>355</v>
      </c>
    </row>
    <row r="326" spans="5:5">
      <c r="E326" s="70" t="s">
        <v>356</v>
      </c>
    </row>
    <row r="327" spans="5:5">
      <c r="E327" s="70" t="s">
        <v>357</v>
      </c>
    </row>
    <row r="328" spans="5:5">
      <c r="E328" s="70" t="s">
        <v>358</v>
      </c>
    </row>
    <row r="329" spans="5:5">
      <c r="E329" s="70" t="s">
        <v>359</v>
      </c>
    </row>
    <row r="330" spans="5:5">
      <c r="E330" s="70" t="s">
        <v>360</v>
      </c>
    </row>
    <row r="331" spans="5:5">
      <c r="E331" s="70" t="s">
        <v>361</v>
      </c>
    </row>
    <row r="332" spans="5:5">
      <c r="E332" s="70" t="s">
        <v>362</v>
      </c>
    </row>
    <row r="333" spans="5:5">
      <c r="E333" s="70" t="s">
        <v>363</v>
      </c>
    </row>
    <row r="334" spans="5:5">
      <c r="E334" s="70" t="s">
        <v>364</v>
      </c>
    </row>
    <row r="335" spans="5:5">
      <c r="E335" s="70" t="s">
        <v>365</v>
      </c>
    </row>
    <row r="336" spans="5:5">
      <c r="E336" s="70" t="s">
        <v>366</v>
      </c>
    </row>
    <row r="337" spans="5:5">
      <c r="E337" s="70" t="s">
        <v>367</v>
      </c>
    </row>
    <row r="338" spans="5:5">
      <c r="E338" s="70" t="s">
        <v>368</v>
      </c>
    </row>
    <row r="339" spans="5:5">
      <c r="E339" s="70" t="s">
        <v>369</v>
      </c>
    </row>
    <row r="340" spans="5:5">
      <c r="E340" s="70" t="s">
        <v>370</v>
      </c>
    </row>
    <row r="341" spans="5:5">
      <c r="E341" s="70" t="s">
        <v>371</v>
      </c>
    </row>
    <row r="342" spans="5:5">
      <c r="E342" s="70" t="s">
        <v>372</v>
      </c>
    </row>
    <row r="343" spans="5:5">
      <c r="E343" s="70" t="s">
        <v>373</v>
      </c>
    </row>
    <row r="344" spans="5:5">
      <c r="E344" s="70" t="s">
        <v>374</v>
      </c>
    </row>
    <row r="345" spans="5:5">
      <c r="E345" s="70" t="s">
        <v>375</v>
      </c>
    </row>
    <row r="346" spans="5:5">
      <c r="E346" s="70" t="s">
        <v>376</v>
      </c>
    </row>
    <row r="347" spans="5:5">
      <c r="E347" s="70" t="s">
        <v>377</v>
      </c>
    </row>
    <row r="348" spans="5:5">
      <c r="E348" s="70" t="s">
        <v>378</v>
      </c>
    </row>
    <row r="349" spans="5:5">
      <c r="E349" s="70" t="s">
        <v>379</v>
      </c>
    </row>
    <row r="350" spans="5:5">
      <c r="E350" s="70" t="s">
        <v>380</v>
      </c>
    </row>
    <row r="351" spans="5:5">
      <c r="E351" s="70" t="s">
        <v>381</v>
      </c>
    </row>
    <row r="352" spans="5:5">
      <c r="E352" s="70" t="s">
        <v>382</v>
      </c>
    </row>
    <row r="353" spans="5:5">
      <c r="E353" s="70" t="s">
        <v>383</v>
      </c>
    </row>
    <row r="354" spans="5:5">
      <c r="E354" s="70" t="s">
        <v>384</v>
      </c>
    </row>
    <row r="355" spans="5:5">
      <c r="E355" s="70" t="s">
        <v>385</v>
      </c>
    </row>
    <row r="356" spans="5:5">
      <c r="E356" s="70" t="s">
        <v>386</v>
      </c>
    </row>
    <row r="357" spans="5:5">
      <c r="E357" s="70" t="s">
        <v>387</v>
      </c>
    </row>
    <row r="358" spans="5:5">
      <c r="E358" s="70" t="s">
        <v>388</v>
      </c>
    </row>
    <row r="359" spans="5:5">
      <c r="E359" s="70" t="s">
        <v>389</v>
      </c>
    </row>
    <row r="360" spans="5:5">
      <c r="E360" s="70" t="s">
        <v>390</v>
      </c>
    </row>
    <row r="361" spans="5:5">
      <c r="E361" s="70" t="s">
        <v>391</v>
      </c>
    </row>
    <row r="362" spans="5:5">
      <c r="E362" s="70" t="s">
        <v>392</v>
      </c>
    </row>
    <row r="363" spans="5:5">
      <c r="E363" s="70" t="s">
        <v>393</v>
      </c>
    </row>
    <row r="364" spans="5:5">
      <c r="E364" s="70" t="s">
        <v>394</v>
      </c>
    </row>
    <row r="365" spans="5:5">
      <c r="E365" s="70" t="s">
        <v>395</v>
      </c>
    </row>
    <row r="366" spans="5:5">
      <c r="E366" s="70" t="s">
        <v>396</v>
      </c>
    </row>
    <row r="367" spans="5:5">
      <c r="E367" s="70" t="s">
        <v>397</v>
      </c>
    </row>
    <row r="368" spans="5:5">
      <c r="E368" s="70" t="s">
        <v>398</v>
      </c>
    </row>
    <row r="369" spans="5:5">
      <c r="E369" s="70" t="s">
        <v>399</v>
      </c>
    </row>
    <row r="370" spans="5:5">
      <c r="E370" s="70" t="s">
        <v>400</v>
      </c>
    </row>
    <row r="371" spans="5:5">
      <c r="E371" s="70" t="s">
        <v>401</v>
      </c>
    </row>
    <row r="372" spans="5:5">
      <c r="E372" s="70" t="s">
        <v>402</v>
      </c>
    </row>
    <row r="373" spans="5:5">
      <c r="E373" s="70" t="s">
        <v>403</v>
      </c>
    </row>
    <row r="374" spans="5:5">
      <c r="E374" s="70" t="s">
        <v>404</v>
      </c>
    </row>
    <row r="375" spans="5:5">
      <c r="E375" s="70" t="s">
        <v>405</v>
      </c>
    </row>
    <row r="376" spans="5:5">
      <c r="E376" s="70" t="s">
        <v>406</v>
      </c>
    </row>
    <row r="377" spans="5:5">
      <c r="E377" s="70" t="s">
        <v>407</v>
      </c>
    </row>
    <row r="378" spans="5:5">
      <c r="E378" s="70" t="s">
        <v>408</v>
      </c>
    </row>
    <row r="379" spans="5:5">
      <c r="E379" s="70" t="s">
        <v>409</v>
      </c>
    </row>
    <row r="380" spans="5:5">
      <c r="E380" s="70" t="s">
        <v>410</v>
      </c>
    </row>
    <row r="381" spans="5:5">
      <c r="E381" s="70" t="s">
        <v>411</v>
      </c>
    </row>
    <row r="382" spans="5:5">
      <c r="E382" s="70" t="s">
        <v>412</v>
      </c>
    </row>
    <row r="383" spans="5:5">
      <c r="E383" s="70" t="s">
        <v>413</v>
      </c>
    </row>
    <row r="384" spans="5:5">
      <c r="E384" s="70" t="s">
        <v>414</v>
      </c>
    </row>
    <row r="385" spans="5:5">
      <c r="E385" s="70" t="s">
        <v>415</v>
      </c>
    </row>
    <row r="386" spans="5:5">
      <c r="E386" s="70" t="s">
        <v>416</v>
      </c>
    </row>
    <row r="387" spans="5:5">
      <c r="E387" s="70" t="s">
        <v>417</v>
      </c>
    </row>
    <row r="388" spans="5:5">
      <c r="E388" s="70" t="s">
        <v>418</v>
      </c>
    </row>
    <row r="389" spans="5:5">
      <c r="E389" s="70" t="s">
        <v>419</v>
      </c>
    </row>
    <row r="390" spans="5:5">
      <c r="E390" s="70" t="s">
        <v>420</v>
      </c>
    </row>
    <row r="391" spans="5:5">
      <c r="E391" s="70" t="s">
        <v>421</v>
      </c>
    </row>
    <row r="392" spans="5:5">
      <c r="E392" s="70" t="s">
        <v>422</v>
      </c>
    </row>
    <row r="393" spans="5:5">
      <c r="E393" s="70" t="s">
        <v>423</v>
      </c>
    </row>
    <row r="394" spans="5:5">
      <c r="E394" s="70" t="s">
        <v>424</v>
      </c>
    </row>
    <row r="395" spans="5:5">
      <c r="E395" s="70" t="s">
        <v>425</v>
      </c>
    </row>
    <row r="396" spans="5:5">
      <c r="E396" s="70" t="s">
        <v>426</v>
      </c>
    </row>
    <row r="397" spans="5:5">
      <c r="E397" s="70" t="s">
        <v>427</v>
      </c>
    </row>
    <row r="398" spans="5:5">
      <c r="E398" s="70" t="s">
        <v>428</v>
      </c>
    </row>
    <row r="399" spans="5:5">
      <c r="E399" s="70" t="s">
        <v>429</v>
      </c>
    </row>
    <row r="400" spans="5:5">
      <c r="E400" s="70" t="s">
        <v>430</v>
      </c>
    </row>
    <row r="401" spans="5:5">
      <c r="E401" s="70" t="s">
        <v>431</v>
      </c>
    </row>
    <row r="402" spans="5:5">
      <c r="E402" s="70" t="s">
        <v>432</v>
      </c>
    </row>
    <row r="403" spans="5:5">
      <c r="E403" s="70" t="s">
        <v>433</v>
      </c>
    </row>
    <row r="404" spans="5:5">
      <c r="E404" s="70" t="s">
        <v>434</v>
      </c>
    </row>
    <row r="405" spans="5:5">
      <c r="E405" s="70" t="s">
        <v>435</v>
      </c>
    </row>
    <row r="406" spans="5:5">
      <c r="E406" s="70" t="s">
        <v>436</v>
      </c>
    </row>
    <row r="407" spans="5:5">
      <c r="E407" s="70" t="s">
        <v>437</v>
      </c>
    </row>
    <row r="408" spans="5:5">
      <c r="E408" s="70" t="s">
        <v>438</v>
      </c>
    </row>
    <row r="409" spans="5:5">
      <c r="E409" s="70" t="s">
        <v>439</v>
      </c>
    </row>
    <row r="410" spans="5:5">
      <c r="E410" s="70" t="s">
        <v>440</v>
      </c>
    </row>
    <row r="411" spans="5:5">
      <c r="E411" s="70" t="s">
        <v>441</v>
      </c>
    </row>
    <row r="412" spans="5:5">
      <c r="E412" s="70" t="s">
        <v>442</v>
      </c>
    </row>
    <row r="413" spans="5:5">
      <c r="E413" s="70" t="s">
        <v>443</v>
      </c>
    </row>
    <row r="414" spans="5:5">
      <c r="E414" s="70" t="s">
        <v>444</v>
      </c>
    </row>
    <row r="415" spans="5:5">
      <c r="E415" s="70" t="s">
        <v>445</v>
      </c>
    </row>
    <row r="416" spans="5:5">
      <c r="E416" s="70" t="s">
        <v>446</v>
      </c>
    </row>
    <row r="417" spans="5:5">
      <c r="E417" s="70" t="s">
        <v>447</v>
      </c>
    </row>
    <row r="418" spans="5:5">
      <c r="E418" s="70" t="s">
        <v>448</v>
      </c>
    </row>
    <row r="419" spans="5:5">
      <c r="E419" s="70" t="s">
        <v>449</v>
      </c>
    </row>
    <row r="420" spans="5:5">
      <c r="E420" s="70" t="s">
        <v>450</v>
      </c>
    </row>
    <row r="421" spans="5:5">
      <c r="E421" s="70" t="s">
        <v>451</v>
      </c>
    </row>
    <row r="422" spans="5:5">
      <c r="E422" s="70" t="s">
        <v>452</v>
      </c>
    </row>
    <row r="423" spans="5:5">
      <c r="E423" s="70" t="s">
        <v>453</v>
      </c>
    </row>
    <row r="424" spans="5:5">
      <c r="E424" s="70" t="s">
        <v>454</v>
      </c>
    </row>
    <row r="425" spans="5:5">
      <c r="E425" s="70" t="s">
        <v>455</v>
      </c>
    </row>
    <row r="426" spans="5:5">
      <c r="E426" s="70" t="s">
        <v>456</v>
      </c>
    </row>
    <row r="427" spans="5:5">
      <c r="E427" s="70" t="s">
        <v>457</v>
      </c>
    </row>
    <row r="428" spans="5:5">
      <c r="E428" s="70" t="s">
        <v>458</v>
      </c>
    </row>
    <row r="429" spans="5:5">
      <c r="E429" s="70" t="s">
        <v>459</v>
      </c>
    </row>
    <row r="430" spans="5:5">
      <c r="E430" s="70" t="s">
        <v>460</v>
      </c>
    </row>
    <row r="431" spans="5:5">
      <c r="E431" s="70" t="s">
        <v>461</v>
      </c>
    </row>
    <row r="432" spans="5:5">
      <c r="E432" s="70" t="s">
        <v>462</v>
      </c>
    </row>
    <row r="433" spans="5:5">
      <c r="E433" s="70" t="s">
        <v>463</v>
      </c>
    </row>
    <row r="434" spans="5:5">
      <c r="E434" s="70" t="s">
        <v>464</v>
      </c>
    </row>
    <row r="435" spans="5:5">
      <c r="E435" s="70" t="s">
        <v>465</v>
      </c>
    </row>
    <row r="436" spans="5:5">
      <c r="E436" s="70" t="s">
        <v>466</v>
      </c>
    </row>
    <row r="437" spans="5:5">
      <c r="E437" s="70" t="s">
        <v>467</v>
      </c>
    </row>
    <row r="438" spans="5:5">
      <c r="E438" s="70" t="s">
        <v>468</v>
      </c>
    </row>
    <row r="439" spans="5:5">
      <c r="E439" s="70" t="s">
        <v>469</v>
      </c>
    </row>
    <row r="440" spans="5:5">
      <c r="E440" s="70" t="s">
        <v>470</v>
      </c>
    </row>
    <row r="441" spans="5:5">
      <c r="E441" s="70" t="s">
        <v>471</v>
      </c>
    </row>
    <row r="442" spans="5:5">
      <c r="E442" s="70" t="s">
        <v>472</v>
      </c>
    </row>
    <row r="443" spans="5:5">
      <c r="E443" s="70" t="s">
        <v>473</v>
      </c>
    </row>
    <row r="444" spans="5:5">
      <c r="E444" s="70" t="s">
        <v>474</v>
      </c>
    </row>
    <row r="445" spans="5:5">
      <c r="E445" s="70" t="s">
        <v>475</v>
      </c>
    </row>
    <row r="446" spans="5:5">
      <c r="E446" s="70" t="s">
        <v>476</v>
      </c>
    </row>
    <row r="447" spans="5:5">
      <c r="E447" s="70" t="s">
        <v>477</v>
      </c>
    </row>
    <row r="448" spans="5:5">
      <c r="E448" s="70" t="s">
        <v>478</v>
      </c>
    </row>
    <row r="449" spans="5:5">
      <c r="E449" s="70" t="s">
        <v>479</v>
      </c>
    </row>
    <row r="450" spans="5:5">
      <c r="E450" s="70" t="s">
        <v>480</v>
      </c>
    </row>
    <row r="451" spans="5:5">
      <c r="E451" s="70" t="s">
        <v>481</v>
      </c>
    </row>
    <row r="452" spans="5:5">
      <c r="E452" s="70" t="s">
        <v>482</v>
      </c>
    </row>
    <row r="453" spans="5:5">
      <c r="E453" s="70" t="s">
        <v>483</v>
      </c>
    </row>
    <row r="454" spans="5:5">
      <c r="E454" s="70" t="s">
        <v>484</v>
      </c>
    </row>
    <row r="455" spans="5:5">
      <c r="E455" s="70" t="s">
        <v>485</v>
      </c>
    </row>
    <row r="456" spans="5:5">
      <c r="E456" s="70" t="s">
        <v>486</v>
      </c>
    </row>
    <row r="457" spans="5:5">
      <c r="E457" s="70" t="s">
        <v>487</v>
      </c>
    </row>
    <row r="458" spans="5:5">
      <c r="E458" s="70" t="s">
        <v>488</v>
      </c>
    </row>
    <row r="459" spans="5:5">
      <c r="E459" s="70" t="s">
        <v>489</v>
      </c>
    </row>
    <row r="460" spans="5:5">
      <c r="E460" s="70" t="s">
        <v>490</v>
      </c>
    </row>
    <row r="461" spans="5:5">
      <c r="E461" s="70" t="s">
        <v>491</v>
      </c>
    </row>
    <row r="462" spans="5:5">
      <c r="E462" s="70" t="s">
        <v>492</v>
      </c>
    </row>
    <row r="463" spans="5:5">
      <c r="E463" s="70" t="s">
        <v>493</v>
      </c>
    </row>
    <row r="464" spans="5:5">
      <c r="E464" s="70" t="s">
        <v>494</v>
      </c>
    </row>
    <row r="465" spans="5:5">
      <c r="E465" s="70" t="s">
        <v>495</v>
      </c>
    </row>
    <row r="466" spans="5:5">
      <c r="E466" s="70" t="s">
        <v>496</v>
      </c>
    </row>
    <row r="467" spans="5:5">
      <c r="E467" s="70" t="s">
        <v>497</v>
      </c>
    </row>
    <row r="468" spans="5:5">
      <c r="E468" s="70" t="s">
        <v>498</v>
      </c>
    </row>
    <row r="469" spans="5:5">
      <c r="E469" s="70" t="s">
        <v>499</v>
      </c>
    </row>
    <row r="470" spans="5:5">
      <c r="E470" s="70" t="s">
        <v>500</v>
      </c>
    </row>
    <row r="471" spans="5:5">
      <c r="E471" s="70" t="s">
        <v>501</v>
      </c>
    </row>
    <row r="472" spans="5:5">
      <c r="E472" s="70" t="s">
        <v>502</v>
      </c>
    </row>
    <row r="473" spans="5:5">
      <c r="E473" s="70" t="s">
        <v>503</v>
      </c>
    </row>
    <row r="474" spans="5:5">
      <c r="E474" s="70" t="s">
        <v>504</v>
      </c>
    </row>
    <row r="475" spans="5:5">
      <c r="E475" s="70" t="s">
        <v>505</v>
      </c>
    </row>
    <row r="476" spans="5:5">
      <c r="E476" s="70" t="s">
        <v>506</v>
      </c>
    </row>
    <row r="477" spans="5:5">
      <c r="E477" s="70" t="s">
        <v>507</v>
      </c>
    </row>
    <row r="478" spans="5:5">
      <c r="E478" s="70" t="s">
        <v>508</v>
      </c>
    </row>
    <row r="479" spans="5:5">
      <c r="E479" s="70" t="s">
        <v>509</v>
      </c>
    </row>
    <row r="480" spans="5:5">
      <c r="E480" s="70" t="s">
        <v>510</v>
      </c>
    </row>
    <row r="481" spans="5:5">
      <c r="E481" s="70" t="s">
        <v>511</v>
      </c>
    </row>
    <row r="482" spans="5:5">
      <c r="E482" s="70" t="s">
        <v>512</v>
      </c>
    </row>
    <row r="483" spans="5:5">
      <c r="E483" s="70" t="s">
        <v>513</v>
      </c>
    </row>
    <row r="484" spans="5:5">
      <c r="E484" s="70" t="s">
        <v>514</v>
      </c>
    </row>
    <row r="485" spans="5:5">
      <c r="E485" s="70" t="s">
        <v>515</v>
      </c>
    </row>
    <row r="486" spans="5:5">
      <c r="E486" s="70" t="s">
        <v>516</v>
      </c>
    </row>
    <row r="487" spans="5:5">
      <c r="E487" s="70" t="s">
        <v>517</v>
      </c>
    </row>
    <row r="488" spans="5:5">
      <c r="E488" s="70" t="s">
        <v>518</v>
      </c>
    </row>
    <row r="489" spans="5:5">
      <c r="E489" s="70" t="s">
        <v>519</v>
      </c>
    </row>
    <row r="490" spans="5:5">
      <c r="E490" s="70" t="s">
        <v>520</v>
      </c>
    </row>
    <row r="491" spans="5:5">
      <c r="E491" s="70" t="s">
        <v>521</v>
      </c>
    </row>
    <row r="492" spans="5:5">
      <c r="E492" s="70" t="s">
        <v>522</v>
      </c>
    </row>
    <row r="493" spans="5:5">
      <c r="E493" s="70" t="s">
        <v>523</v>
      </c>
    </row>
    <row r="494" spans="5:5">
      <c r="E494" s="70" t="s">
        <v>524</v>
      </c>
    </row>
    <row r="495" spans="5:5">
      <c r="E495" s="70" t="s">
        <v>525</v>
      </c>
    </row>
    <row r="496" spans="5:5">
      <c r="E496" s="70" t="s">
        <v>526</v>
      </c>
    </row>
    <row r="497" spans="5:5">
      <c r="E497" s="70" t="s">
        <v>527</v>
      </c>
    </row>
    <row r="498" spans="5:5">
      <c r="E498" s="70" t="s">
        <v>528</v>
      </c>
    </row>
    <row r="499" spans="5:5">
      <c r="E499" s="70" t="s">
        <v>529</v>
      </c>
    </row>
    <row r="500" spans="5:5">
      <c r="E500" s="70" t="s">
        <v>530</v>
      </c>
    </row>
  </sheetData>
  <sortState xmlns:xlrd2="http://schemas.microsoft.com/office/spreadsheetml/2017/richdata2" ref="E3:E97">
    <sortCondition ref="E2:E97"/>
  </sortState>
  <pageMargins left="0.7" right="0.7" top="0.75" bottom="0.75" header="0.3" footer="0.3"/>
  <headerFooter>
    <oddFooter>&amp;R_x000D_&amp;1#&amp;"Calibri"&amp;10&amp;K008000 [ CLASSIFICAÇÃO: PÚBLICA ]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7BBA59542A7840AD586B1D149C2866" ma:contentTypeVersion="10" ma:contentTypeDescription="Crie um novo documento." ma:contentTypeScope="" ma:versionID="2d74fd63e823a4c5844e81188cab5d33">
  <xsd:schema xmlns:xsd="http://www.w3.org/2001/XMLSchema" xmlns:xs="http://www.w3.org/2001/XMLSchema" xmlns:p="http://schemas.microsoft.com/office/2006/metadata/properties" xmlns:ns2="ae7a9010-2007-4c63-8663-1fa10b4de220" xmlns:ns3="12290908-c7cc-4354-8593-d2362732e96c" targetNamespace="http://schemas.microsoft.com/office/2006/metadata/properties" ma:root="true" ma:fieldsID="c9e0ebf25099c62600ff062fd0060fd9" ns2:_="" ns3:_="">
    <xsd:import namespace="ae7a9010-2007-4c63-8663-1fa10b4de220"/>
    <xsd:import namespace="12290908-c7cc-4354-8593-d2362732e9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7a9010-2007-4c63-8663-1fa10b4de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90908-c7cc-4354-8593-d2362732e96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44152B-33D9-4C73-959F-9BE5C5FAD596}"/>
</file>

<file path=customXml/itemProps2.xml><?xml version="1.0" encoding="utf-8"?>
<ds:datastoreItem xmlns:ds="http://schemas.openxmlformats.org/officeDocument/2006/customXml" ds:itemID="{3F14904F-596D-4DC9-866D-2763E6443356}"/>
</file>

<file path=customXml/itemProps3.xml><?xml version="1.0" encoding="utf-8"?>
<ds:datastoreItem xmlns:ds="http://schemas.openxmlformats.org/officeDocument/2006/customXml" ds:itemID="{401A1EFB-2650-4D21-A993-F1BDC387A367}"/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Giusti</dc:creator>
  <cp:keywords/>
  <dc:description/>
  <cp:lastModifiedBy>Adriana Santos</cp:lastModifiedBy>
  <cp:revision/>
  <dcterms:created xsi:type="dcterms:W3CDTF">2021-05-05T00:27:54Z</dcterms:created>
  <dcterms:modified xsi:type="dcterms:W3CDTF">2025-06-05T11:44:35Z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0x010100067BBA59542A7840AD586B1D149C2866</vt:lpwstr>
  </property>
  <property fmtid="{D5CDD505-2E9C-101B-9397-08002B2CF9AE}" pid="3" name="MSIP_Label_e6a9157b-bcf3-4eac-b03e-7cf007ba9fdf_Enabled">
    <vt:lpwstr>true</vt:lpwstr>
  </property>
  <property fmtid="{D5CDD505-2E9C-101B-9397-08002B2CF9AE}" pid="4" name="MSIP_Label_e6a9157b-bcf3-4eac-b03e-7cf007ba9fdf_SetDate">
    <vt:lpwstr>2024-05-13T18:03:48Z</vt:lpwstr>
  </property>
  <property fmtid="{D5CDD505-2E9C-101B-9397-08002B2CF9AE}" pid="5" name="MSIP_Label_e6a9157b-bcf3-4eac-b03e-7cf007ba9fdf_Method">
    <vt:lpwstr>Standard</vt:lpwstr>
  </property>
  <property fmtid="{D5CDD505-2E9C-101B-9397-08002B2CF9AE}" pid="6" name="MSIP_Label_e6a9157b-bcf3-4eac-b03e-7cf007ba9fdf_Name">
    <vt:lpwstr>Publica</vt:lpwstr>
  </property>
  <property fmtid="{D5CDD505-2E9C-101B-9397-08002B2CF9AE}" pid="7" name="MSIP_Label_e6a9157b-bcf3-4eac-b03e-7cf007ba9fdf_SiteId">
    <vt:lpwstr>cf56e405-d2b0-4266-b210-aa04636b6161</vt:lpwstr>
  </property>
  <property fmtid="{D5CDD505-2E9C-101B-9397-08002B2CF9AE}" pid="8" name="MSIP_Label_e6a9157b-bcf3-4eac-b03e-7cf007ba9fdf_ActionId">
    <vt:lpwstr>4dcbd356-45d3-4000-9e7d-5182bd38ba2a</vt:lpwstr>
  </property>
  <property fmtid="{D5CDD505-2E9C-101B-9397-08002B2CF9AE}" pid="9" name="MSIP_Label_e6a9157b-bcf3-4eac-b03e-7cf007ba9fdf_ContentBits">
    <vt:lpwstr>2</vt:lpwstr>
  </property>
</Properties>
</file>